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ssexcountycouncil.sharepoint.com/sites/SELEPSecretariatAll/Shared Documents/General/Strategy/Data and intelligence/COVID Datasets/"/>
    </mc:Choice>
  </mc:AlternateContent>
  <xr:revisionPtr revIDLastSave="1" documentId="8_{9ED13235-A567-42B0-804F-BCEAE925BB27}" xr6:coauthVersionLast="45" xr6:coauthVersionMax="45" xr10:uidLastSave="{918BC3C0-AAA5-4C95-9FD3-61AAF7AAD133}"/>
  <bookViews>
    <workbookView minimized="1" xWindow="3075" yWindow="3075" windowWidth="18000" windowHeight="9360" tabRatio="722" activeTab="1" xr2:uid="{B5D1C8B3-5493-4906-A079-7DCF2D17D7E0}"/>
  </bookViews>
  <sheets>
    <sheet name="NOTES" sheetId="9" r:id="rId1"/>
    <sheet name="Summary" sheetId="7" r:id="rId2"/>
    <sheet name="Constituency" sheetId="13" r:id="rId3"/>
  </sheets>
  <definedNames>
    <definedName name="_xlnm._FilterDatabase" localSheetId="2" hidden="1">Constituency!$B$3:$J$43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7" i="7" l="1"/>
  <c r="E26" i="7"/>
  <c r="E25" i="7"/>
  <c r="E24" i="7"/>
  <c r="E18" i="7"/>
  <c r="E17" i="7"/>
  <c r="E16" i="7"/>
  <c r="E15" i="7"/>
  <c r="E9" i="7"/>
  <c r="E8" i="7"/>
  <c r="E7" i="7"/>
  <c r="E6" i="7"/>
  <c r="J45" i="13"/>
  <c r="I45" i="13"/>
  <c r="H45" i="13"/>
  <c r="G45" i="13"/>
  <c r="F45" i="13"/>
  <c r="E45" i="13"/>
  <c r="D45" i="13"/>
  <c r="F7" i="7" l="1"/>
  <c r="F15" i="7"/>
  <c r="F18" i="7"/>
  <c r="C16" i="7"/>
  <c r="D16" i="7" s="1"/>
  <c r="C17" i="7"/>
  <c r="D17" i="7" s="1"/>
  <c r="C18" i="7"/>
  <c r="D18" i="7" s="1"/>
  <c r="C8" i="7"/>
  <c r="C24" i="7"/>
  <c r="D24" i="7" s="1"/>
  <c r="C25" i="7"/>
  <c r="D25" i="7" s="1"/>
  <c r="C27" i="7"/>
  <c r="C9" i="7"/>
  <c r="C6" i="7"/>
  <c r="D6" i="7" s="1"/>
  <c r="C26" i="7"/>
  <c r="C7" i="7"/>
  <c r="D7" i="7" s="1"/>
  <c r="C15" i="7"/>
  <c r="D15" i="7" s="1"/>
  <c r="D9" i="7" l="1"/>
  <c r="F9" i="7"/>
  <c r="F6" i="7"/>
  <c r="D27" i="7"/>
  <c r="F27" i="7"/>
  <c r="F17" i="7"/>
  <c r="D26" i="7"/>
  <c r="F26" i="7"/>
  <c r="F8" i="7"/>
  <c r="D8" i="7"/>
  <c r="F16" i="7"/>
  <c r="F24" i="7"/>
  <c r="F25" i="7"/>
  <c r="C19" i="7"/>
  <c r="D19" i="7" s="1"/>
  <c r="E19" i="7"/>
  <c r="F19" i="7" s="1"/>
  <c r="E10" i="7"/>
  <c r="C28" i="7"/>
  <c r="D28" i="7" s="1"/>
  <c r="C10" i="7"/>
  <c r="D10" i="7" s="1"/>
  <c r="E28" i="7"/>
  <c r="F28" i="7" s="1"/>
  <c r="F10" i="7" l="1"/>
</calcChain>
</file>

<file path=xl/sharedStrings.xml><?xml version="1.0" encoding="utf-8"?>
<sst xmlns="http://schemas.openxmlformats.org/spreadsheetml/2006/main" count="132" uniqueCount="71">
  <si>
    <t>CBILS &amp; BBLS Offered by Constituency</t>
  </si>
  <si>
    <t>Constituency</t>
  </si>
  <si>
    <t>Ashford</t>
  </si>
  <si>
    <t>Basildon and Billericay</t>
  </si>
  <si>
    <t>Bexhill and Battle</t>
  </si>
  <si>
    <t>Braintree</t>
  </si>
  <si>
    <t>Brentwood and Ongar</t>
  </si>
  <si>
    <t>Canterbury</t>
  </si>
  <si>
    <t>Castle Point</t>
  </si>
  <si>
    <t>Chatham and Aylesford</t>
  </si>
  <si>
    <t>Chelmsford</t>
  </si>
  <si>
    <t>Clacton</t>
  </si>
  <si>
    <t>Colchester</t>
  </si>
  <si>
    <t>Dartford</t>
  </si>
  <si>
    <t>Dover</t>
  </si>
  <si>
    <t>Eastbourne</t>
  </si>
  <si>
    <t>Epping Forest</t>
  </si>
  <si>
    <t>Faversham and Mid Kent</t>
  </si>
  <si>
    <t>Folkestone and Hythe</t>
  </si>
  <si>
    <t>Gillingham and Rainham</t>
  </si>
  <si>
    <t>Gravesham</t>
  </si>
  <si>
    <t>Harlow</t>
  </si>
  <si>
    <t>Harwich and North Essex</t>
  </si>
  <si>
    <t>Hastings and Rye</t>
  </si>
  <si>
    <t>Lewes</t>
  </si>
  <si>
    <t>Maidstone and The Weald</t>
  </si>
  <si>
    <t>Maldon</t>
  </si>
  <si>
    <t>North Thanet</t>
  </si>
  <si>
    <t>Rayleigh and Wickford</t>
  </si>
  <si>
    <t>Rochester and Strood</t>
  </si>
  <si>
    <t>Rochford and Southend East</t>
  </si>
  <si>
    <t>Saffron Walden</t>
  </si>
  <si>
    <t>Sevenoaks</t>
  </si>
  <si>
    <t>Sittingbourne and Sheppey</t>
  </si>
  <si>
    <t>South Basildon and East Thurrock</t>
  </si>
  <si>
    <t>South Thanet</t>
  </si>
  <si>
    <t>Southend West</t>
  </si>
  <si>
    <t>Thurrock</t>
  </si>
  <si>
    <t>Tonbridge and Malling</t>
  </si>
  <si>
    <t>Tunbridge Wells</t>
  </si>
  <si>
    <t>Wealden</t>
  </si>
  <si>
    <t>Witham</t>
  </si>
  <si>
    <t>FEDERATED AREA</t>
  </si>
  <si>
    <t>ESSEX</t>
  </si>
  <si>
    <t>SOUTH ESSEX</t>
  </si>
  <si>
    <t>KENT &amp; MEDWAY</t>
  </si>
  <si>
    <t>EAST SUSSEX</t>
  </si>
  <si>
    <t>TOTALS</t>
  </si>
  <si>
    <t>Coronavirus Business Interruption Loan Scheme and Bounce Back Loan Scheme by SELEP constituency.</t>
  </si>
  <si>
    <t>SOURCE:</t>
  </si>
  <si>
    <t>Number of Loans Offered</t>
  </si>
  <si>
    <t>SELEP TOTAL:</t>
  </si>
  <si>
    <t>Raw data sourced from the British Business Bank.</t>
  </si>
  <si>
    <r>
      <rPr>
        <b/>
        <sz val="11"/>
        <color theme="1"/>
        <rFont val="Calibri"/>
        <family val="2"/>
        <scheme val="minor"/>
      </rPr>
      <t>DATA AS OF: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2"/>
        <color rgb="FFFF0000"/>
        <rFont val="Calibri"/>
        <family val="2"/>
        <scheme val="minor"/>
      </rPr>
      <t>11/01/2021</t>
    </r>
  </si>
  <si>
    <t>CBILS:  Loans Offered</t>
  </si>
  <si>
    <t xml:space="preserve"> CBILS: Value of Loans  (£)</t>
  </si>
  <si>
    <t>BBLS: Loans Offered</t>
  </si>
  <si>
    <t>BBLS:  Value of Loans (£)</t>
  </si>
  <si>
    <t>Total: Loans Offered</t>
  </si>
  <si>
    <t xml:space="preserve"> Total: Value of Loans (£)</t>
  </si>
  <si>
    <t>CBILS &amp; BBLS Offered</t>
  </si>
  <si>
    <t>BBLS is a demand-led scheme offering lending that targets small and micro businesses, providing loans from £2k up to 25% of the business’ turnover with a maximum loan of £50k. Providing lenders with a 100% government-backed guarantee and standardising the application form has led to a faster process with many loans becoming available within days. The Bounce Back Loan Scheme enables businesses to obtain a six-year term loan at a government set interest rate of 2.5% a year. The government will cover interest payable in the first year. </t>
  </si>
  <si>
    <t>CBILS is a demand-led scheme offering lending to smaller businesses with turnover of up to £45m. Invoice finance and asset finance facilities are available from £1k to £5m, while term loans and revolving credit facilities are available from £50k to £5m. The government makes a payment to cover interest and lender-levied fees under CBILS for the first 12 months.</t>
  </si>
  <si>
    <t>Businesses 2020</t>
  </si>
  <si>
    <t>As %age of Businesses</t>
  </si>
  <si>
    <t>Totals</t>
  </si>
  <si>
    <t>Value of Loans Offered (£ mill.)</t>
  </si>
  <si>
    <t>Average Loan Value (£)</t>
  </si>
  <si>
    <t>Coronavirus Business Interruption Loan Scheme  (CBILS)</t>
  </si>
  <si>
    <t>Bounce Back Loan Scheme (BBLS)</t>
  </si>
  <si>
    <r>
      <rPr>
        <b/>
        <sz val="11"/>
        <color theme="1"/>
        <rFont val="Calibri"/>
        <family val="2"/>
        <scheme val="minor"/>
      </rPr>
      <t>DESCRIPTION: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Number and value of loans offered under the CBILS and BBLS government schemes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</si>
</sst>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£&quot;#,##0"/>
    <numFmt numFmtId="165" formatCode="0.0%"/>
    <numFmt numFmtId="166" formatCode="#,##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Verdana"/>
      <family val="2"/>
    </font>
    <font>
      <b/>
      <sz val="11"/>
      <color rgb="FFFF0000"/>
      <name val="Calibri"/>
      <family val="2"/>
      <scheme val="minor"/>
    </font>
    <font>
      <sz val="11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21295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0">
    <xf numFmtId="0" fontId="0" fillId="0" borderId="0" xfId="0"/>
    <xf numFmtId="0" fontId="2" fillId="6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pivotButton="1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ont="1" applyAlignment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3" fontId="0" fillId="0" borderId="1" xfId="0" applyNumberFormat="1" applyFont="1" applyBorder="1" applyAlignment="1">
      <alignment horizontal="right" vertical="center" indent="1"/>
    </xf>
    <xf numFmtId="164" fontId="0" fillId="0" borderId="1" xfId="0" applyNumberFormat="1" applyFont="1" applyBorder="1" applyAlignment="1">
      <alignment horizontal="right" vertical="center" indent="1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3" fontId="0" fillId="0" borderId="10" xfId="0" applyNumberFormat="1" applyFont="1" applyBorder="1" applyAlignment="1">
      <alignment horizontal="right" vertical="center" indent="1"/>
    </xf>
    <xf numFmtId="164" fontId="0" fillId="0" borderId="10" xfId="0" applyNumberFormat="1" applyFont="1" applyBorder="1" applyAlignment="1">
      <alignment horizontal="right" vertical="center" indent="1"/>
    </xf>
    <xf numFmtId="0" fontId="8" fillId="5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vertical="center"/>
    </xf>
    <xf numFmtId="0" fontId="9" fillId="0" borderId="4" xfId="0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right" vertical="center" indent="1"/>
    </xf>
    <xf numFmtId="0" fontId="1" fillId="0" borderId="1" xfId="0" pivotButton="1" applyFont="1" applyBorder="1" applyAlignment="1">
      <alignment horizontal="center" vertical="center" wrapText="1"/>
    </xf>
    <xf numFmtId="0" fontId="1" fillId="0" borderId="3" xfId="0" pivotButton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164" fontId="0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164" fontId="9" fillId="0" borderId="0" xfId="0" applyNumberFormat="1" applyFont="1" applyBorder="1" applyAlignment="1">
      <alignment horizontal="center" vertical="center"/>
    </xf>
    <xf numFmtId="0" fontId="0" fillId="0" borderId="0" xfId="0" applyFont="1" applyBorder="1"/>
    <xf numFmtId="165" fontId="0" fillId="0" borderId="1" xfId="0" applyNumberFormat="1" applyFont="1" applyBorder="1" applyAlignment="1">
      <alignment horizontal="right" vertical="center" indent="1"/>
    </xf>
    <xf numFmtId="0" fontId="0" fillId="0" borderId="2" xfId="0" applyFont="1" applyBorder="1" applyAlignment="1">
      <alignment horizontal="left" vertical="center" indent="1"/>
    </xf>
    <xf numFmtId="0" fontId="1" fillId="0" borderId="0" xfId="0" applyFont="1" applyFill="1" applyBorder="1" applyAlignment="1">
      <alignment horizontal="center" vertical="center"/>
    </xf>
    <xf numFmtId="3" fontId="1" fillId="0" borderId="0" xfId="0" applyNumberFormat="1" applyFont="1" applyAlignment="1"/>
    <xf numFmtId="166" fontId="0" fillId="0" borderId="1" xfId="0" applyNumberFormat="1" applyFont="1" applyBorder="1" applyAlignment="1">
      <alignment horizontal="right" vertical="center" indent="1"/>
    </xf>
    <xf numFmtId="166" fontId="9" fillId="0" borderId="5" xfId="0" applyNumberFormat="1" applyFont="1" applyBorder="1" applyAlignment="1">
      <alignment horizontal="right" vertical="center" indent="1"/>
    </xf>
    <xf numFmtId="165" fontId="9" fillId="0" borderId="5" xfId="0" applyNumberFormat="1" applyFont="1" applyBorder="1" applyAlignment="1">
      <alignment horizontal="right" vertical="center" indent="1"/>
    </xf>
    <xf numFmtId="3" fontId="0" fillId="0" borderId="3" xfId="0" applyNumberFormat="1" applyFont="1" applyBorder="1" applyAlignment="1">
      <alignment horizontal="right" vertical="center" indent="1"/>
    </xf>
    <xf numFmtId="3" fontId="9" fillId="0" borderId="6" xfId="0" applyNumberFormat="1" applyFont="1" applyBorder="1" applyAlignment="1">
      <alignment horizontal="right" vertical="center" indent="1"/>
    </xf>
    <xf numFmtId="166" fontId="0" fillId="0" borderId="0" xfId="0" applyNumberFormat="1" applyFont="1" applyBorder="1" applyAlignment="1">
      <alignment vertical="center"/>
    </xf>
    <xf numFmtId="0" fontId="6" fillId="7" borderId="7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6" fillId="7" borderId="9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56560810-EBB1-4E26-BCD6-603A4C693B15}"/>
  </cellStyles>
  <dxfs count="1"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CBILS</a:t>
            </a:r>
            <a:r>
              <a:rPr lang="en-GB" b="1" baseline="0">
                <a:solidFill>
                  <a:schemeClr val="tx1"/>
                </a:solidFill>
              </a:rPr>
              <a:t> - Business Take-Up of Loans</a:t>
            </a:r>
          </a:p>
          <a:p>
            <a:pPr>
              <a:defRPr/>
            </a:pPr>
            <a:r>
              <a:rPr lang="en-GB" sz="1200" i="1" baseline="0">
                <a:solidFill>
                  <a:schemeClr val="tx1"/>
                </a:solidFill>
              </a:rPr>
              <a:t>as at 11th January 2021</a:t>
            </a:r>
            <a:endParaRPr lang="en-GB" sz="1200" i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77726337448562"/>
          <c:y val="0.20544510582010583"/>
          <c:w val="0.85677794924554185"/>
          <c:h val="0.63351828778195107"/>
        </c:manualLayout>
      </c:layout>
      <c:barChart>
        <c:barDir val="col"/>
        <c:grouping val="stacked"/>
        <c:varyColors val="0"/>
        <c:ser>
          <c:idx val="0"/>
          <c:order val="0"/>
          <c:tx>
            <c:v>CBILS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Summary!$B$6:$B$9</c:f>
              <c:strCache>
                <c:ptCount val="4"/>
                <c:pt idx="0">
                  <c:v>EAST SUSSEX</c:v>
                </c:pt>
                <c:pt idx="1">
                  <c:v>ESSEX</c:v>
                </c:pt>
                <c:pt idx="2">
                  <c:v>KENT &amp; MEDWAY</c:v>
                </c:pt>
                <c:pt idx="3">
                  <c:v>SOUTH ESSEX</c:v>
                </c:pt>
              </c:strCache>
            </c:strRef>
          </c:cat>
          <c:val>
            <c:numRef>
              <c:f>Summary!$D$6:$D$9</c:f>
              <c:numCache>
                <c:formatCode>0.0%</c:formatCode>
                <c:ptCount val="4"/>
                <c:pt idx="0">
                  <c:v>2.3490230905861456E-2</c:v>
                </c:pt>
                <c:pt idx="1">
                  <c:v>2.7244641822745705E-2</c:v>
                </c:pt>
                <c:pt idx="2">
                  <c:v>2.8024691358024691E-2</c:v>
                </c:pt>
                <c:pt idx="3">
                  <c:v>3.5163655875514219E-2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A8-41F8-8D1F-4897901C0F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096699184"/>
        <c:axId val="1096699840"/>
      </c:barChart>
      <c:catAx>
        <c:axId val="1096699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6699840"/>
        <c:crosses val="autoZero"/>
        <c:auto val="1"/>
        <c:lblAlgn val="ctr"/>
        <c:lblOffset val="100"/>
        <c:noMultiLvlLbl val="0"/>
      </c:catAx>
      <c:valAx>
        <c:axId val="109669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6699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BBILS</a:t>
            </a:r>
            <a:r>
              <a:rPr lang="en-GB" b="1" baseline="0">
                <a:solidFill>
                  <a:schemeClr val="tx1"/>
                </a:solidFill>
              </a:rPr>
              <a:t> - Business Take-Up of Loans</a:t>
            </a:r>
          </a:p>
          <a:p>
            <a:pPr>
              <a:defRPr/>
            </a:pPr>
            <a:r>
              <a:rPr lang="en-GB" sz="1200" i="1" baseline="0">
                <a:solidFill>
                  <a:schemeClr val="tx1"/>
                </a:solidFill>
              </a:rPr>
              <a:t>as at 11th January 2021</a:t>
            </a:r>
            <a:endParaRPr lang="en-GB" sz="1200" i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77726337448562"/>
          <c:y val="0.20544510582010583"/>
          <c:w val="0.85677794924554185"/>
          <c:h val="0.63351828778195107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Summary!$B$6:$B$9</c:f>
              <c:strCache>
                <c:ptCount val="4"/>
                <c:pt idx="0">
                  <c:v>EAST SUSSEX</c:v>
                </c:pt>
                <c:pt idx="1">
                  <c:v>ESSEX</c:v>
                </c:pt>
                <c:pt idx="2">
                  <c:v>KENT &amp; MEDWAY</c:v>
                </c:pt>
                <c:pt idx="3">
                  <c:v>SOUTH ESSEX</c:v>
                </c:pt>
              </c:strCache>
            </c:strRef>
          </c:cat>
          <c:val>
            <c:numRef>
              <c:f>Summary!$D$15:$D$18</c:f>
              <c:numCache>
                <c:formatCode>0.0%</c:formatCode>
                <c:ptCount val="4"/>
                <c:pt idx="0">
                  <c:v>0.52868561278863235</c:v>
                </c:pt>
                <c:pt idx="1">
                  <c:v>0.52168372272639507</c:v>
                </c:pt>
                <c:pt idx="2">
                  <c:v>0.56681755829903979</c:v>
                </c:pt>
                <c:pt idx="3">
                  <c:v>0.67426220711858342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35-4391-B9C3-6FC4FD0392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096699184"/>
        <c:axId val="1096699840"/>
      </c:barChart>
      <c:catAx>
        <c:axId val="1096699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6699840"/>
        <c:crosses val="autoZero"/>
        <c:auto val="1"/>
        <c:lblAlgn val="ctr"/>
        <c:lblOffset val="100"/>
        <c:noMultiLvlLbl val="0"/>
      </c:catAx>
      <c:valAx>
        <c:axId val="109669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6699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1398</xdr:colOff>
      <xdr:row>3</xdr:row>
      <xdr:rowOff>2102</xdr:rowOff>
    </xdr:from>
    <xdr:to>
      <xdr:col>17</xdr:col>
      <xdr:colOff>286486</xdr:colOff>
      <xdr:row>12</xdr:row>
      <xdr:rowOff>314279</xdr:rowOff>
    </xdr:to>
    <xdr:graphicFrame macro="">
      <xdr:nvGraphicFramePr>
        <xdr:cNvPr id="2" name="Chart 5">
          <a:extLst>
            <a:ext uri="{FF2B5EF4-FFF2-40B4-BE49-F238E27FC236}">
              <a16:creationId xmlns:a16="http://schemas.microsoft.com/office/drawing/2014/main" id="{97CDAFA4-82DA-4BF4-8CFF-DD80B18A35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616322</xdr:colOff>
      <xdr:row>14</xdr:row>
      <xdr:rowOff>0</xdr:rowOff>
    </xdr:from>
    <xdr:to>
      <xdr:col>17</xdr:col>
      <xdr:colOff>285087</xdr:colOff>
      <xdr:row>24</xdr:row>
      <xdr:rowOff>65647</xdr:rowOff>
    </xdr:to>
    <xdr:graphicFrame macro="">
      <xdr:nvGraphicFramePr>
        <xdr:cNvPr id="5" name="Chart 5">
          <a:extLst>
            <a:ext uri="{FF2B5EF4-FFF2-40B4-BE49-F238E27FC236}">
              <a16:creationId xmlns:a16="http://schemas.microsoft.com/office/drawing/2014/main" id="{E39F178D-9A39-4CA8-9F73-84515E0D95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92582-D220-42C8-9B21-9490ADA108E4}">
  <dimension ref="A1:A12"/>
  <sheetViews>
    <sheetView zoomScaleNormal="100" workbookViewId="0">
      <selection activeCell="A3" sqref="A3"/>
    </sheetView>
  </sheetViews>
  <sheetFormatPr defaultRowHeight="15" x14ac:dyDescent="0.25"/>
  <cols>
    <col min="1" max="1" width="141.85546875" bestFit="1" customWidth="1"/>
    <col min="2" max="2" width="14.140625" customWidth="1"/>
    <col min="3" max="3" width="8.140625" customWidth="1"/>
  </cols>
  <sheetData>
    <row r="1" spans="1:1" ht="21" x14ac:dyDescent="0.25">
      <c r="A1" s="2" t="s">
        <v>49</v>
      </c>
    </row>
    <row r="2" spans="1:1" x14ac:dyDescent="0.25">
      <c r="A2" s="3"/>
    </row>
    <row r="4" spans="1:1" x14ac:dyDescent="0.25">
      <c r="A4" t="s">
        <v>70</v>
      </c>
    </row>
    <row r="5" spans="1:1" x14ac:dyDescent="0.25">
      <c r="A5" s="3" t="s">
        <v>48</v>
      </c>
    </row>
    <row r="6" spans="1:1" x14ac:dyDescent="0.25">
      <c r="A6" s="4" t="s">
        <v>52</v>
      </c>
    </row>
    <row r="7" spans="1:1" x14ac:dyDescent="0.25">
      <c r="A7" s="4"/>
    </row>
    <row r="8" spans="1:1" ht="60" x14ac:dyDescent="0.25">
      <c r="A8" s="3" t="s">
        <v>61</v>
      </c>
    </row>
    <row r="9" spans="1:1" x14ac:dyDescent="0.25">
      <c r="A9" s="4"/>
    </row>
    <row r="10" spans="1:1" ht="45" x14ac:dyDescent="0.25">
      <c r="A10" s="3" t="s">
        <v>62</v>
      </c>
    </row>
    <row r="12" spans="1:1" ht="15.75" x14ac:dyDescent="0.25">
      <c r="A12" t="s">
        <v>53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A878C2-CC49-445E-845F-96B975A286E1}">
  <dimension ref="A1:F37"/>
  <sheetViews>
    <sheetView tabSelected="1" topLeftCell="A4" zoomScale="85" zoomScaleNormal="85" workbookViewId="0">
      <selection activeCell="H4" sqref="H4"/>
    </sheetView>
  </sheetViews>
  <sheetFormatPr defaultRowHeight="15" x14ac:dyDescent="0.25"/>
  <cols>
    <col min="1" max="1" width="5.28515625" style="22" customWidth="1"/>
    <col min="2" max="2" width="23.28515625" style="22" customWidth="1"/>
    <col min="3" max="6" width="17.140625" style="22" customWidth="1"/>
    <col min="7" max="25" width="9.28515625" style="22" customWidth="1"/>
    <col min="26" max="16384" width="9.140625" style="22"/>
  </cols>
  <sheetData>
    <row r="1" spans="1:6" ht="37.5" x14ac:dyDescent="0.25">
      <c r="A1" s="7"/>
      <c r="B1" s="1" t="s">
        <v>60</v>
      </c>
    </row>
    <row r="3" spans="1:6" ht="15.75" thickBot="1" x14ac:dyDescent="0.3"/>
    <row r="4" spans="1:6" s="23" customFormat="1" ht="26.25" customHeight="1" x14ac:dyDescent="0.25">
      <c r="B4" s="47" t="s">
        <v>68</v>
      </c>
      <c r="C4" s="48"/>
      <c r="D4" s="48"/>
      <c r="E4" s="48"/>
      <c r="F4" s="49"/>
    </row>
    <row r="5" spans="1:6" s="23" customFormat="1" ht="41.25" customHeight="1" x14ac:dyDescent="0.25">
      <c r="B5" s="6" t="s">
        <v>42</v>
      </c>
      <c r="C5" s="26" t="s">
        <v>50</v>
      </c>
      <c r="D5" s="26" t="s">
        <v>64</v>
      </c>
      <c r="E5" s="26" t="s">
        <v>66</v>
      </c>
      <c r="F5" s="27" t="s">
        <v>67</v>
      </c>
    </row>
    <row r="6" spans="1:6" s="23" customFormat="1" ht="19.5" customHeight="1" x14ac:dyDescent="0.25">
      <c r="B6" s="38" t="s">
        <v>46</v>
      </c>
      <c r="C6" s="12">
        <f>SUMIF(Constituency!$C$4:$C$43,Summary!$B6,Constituency!E$4:E$43)</f>
        <v>529</v>
      </c>
      <c r="D6" s="37">
        <f>+C6/SUMIF(Constituency!$C$4:$C$43,Summary!$B6,Constituency!D$4:D$43)</f>
        <v>2.3490230905861456E-2</v>
      </c>
      <c r="E6" s="41">
        <f>SUMIF(Constituency!$C$4:$C$43,Summary!$B6,Constituency!F$4:F$43)/1000000</f>
        <v>125.56365601</v>
      </c>
      <c r="F6" s="44">
        <f>1000000*E6/C6</f>
        <v>237360.40833648393</v>
      </c>
    </row>
    <row r="7" spans="1:6" s="23" customFormat="1" ht="19.5" customHeight="1" x14ac:dyDescent="0.25">
      <c r="B7" s="38" t="s">
        <v>43</v>
      </c>
      <c r="C7" s="12">
        <f>SUMIF(Constituency!$C$4:$C$43,Summary!$B7,Constituency!$E$4:$E$43)</f>
        <v>1411</v>
      </c>
      <c r="D7" s="37">
        <f>+C7/SUMIF(Constituency!$C$4:$C$43,Summary!$B7,Constituency!D$4:D$43)</f>
        <v>2.7244641822745705E-2</v>
      </c>
      <c r="E7" s="41">
        <f>SUMIF(Constituency!$C$4:$C$43,Summary!$B7,Constituency!F$4:F$43)/1000000</f>
        <v>315.27150596999996</v>
      </c>
      <c r="F7" s="44">
        <f t="shared" ref="F7:F9" si="0">1000000*E7/C7</f>
        <v>223438.34583274272</v>
      </c>
    </row>
    <row r="8" spans="1:6" s="23" customFormat="1" ht="19.5" customHeight="1" x14ac:dyDescent="0.25">
      <c r="B8" s="38" t="s">
        <v>45</v>
      </c>
      <c r="C8" s="12">
        <f>SUMIF(Constituency!$C$4:$C$43,Summary!$B8,Constituency!$E$4:$E$43)</f>
        <v>2043</v>
      </c>
      <c r="D8" s="37">
        <f>+C8/SUMIF(Constituency!$C$4:$C$43,Summary!$B8,Constituency!D$4:D$43)</f>
        <v>2.8024691358024691E-2</v>
      </c>
      <c r="E8" s="41">
        <f>SUMIF(Constituency!$C$4:$C$43,Summary!$B8,Constituency!F$4:F$43)/1000000</f>
        <v>484.54144489999999</v>
      </c>
      <c r="F8" s="44">
        <f t="shared" si="0"/>
        <v>237171.53445912871</v>
      </c>
    </row>
    <row r="9" spans="1:6" s="23" customFormat="1" ht="19.5" customHeight="1" x14ac:dyDescent="0.25">
      <c r="B9" s="38" t="s">
        <v>44</v>
      </c>
      <c r="C9" s="12">
        <f>SUMIF(Constituency!$C$4:$C$43,Summary!$B9,Constituency!$E$4:$E$43)</f>
        <v>983</v>
      </c>
      <c r="D9" s="37">
        <f>+C9/SUMIF(Constituency!$C$4:$C$43,Summary!$B9,Constituency!D$4:D$43)</f>
        <v>3.5163655875514219E-2</v>
      </c>
      <c r="E9" s="41">
        <f>SUMIF(Constituency!$C$4:$C$43,Summary!$B9,Constituency!F$4:F$43)/1000000</f>
        <v>249.47302910999997</v>
      </c>
      <c r="F9" s="44">
        <f t="shared" si="0"/>
        <v>253787.4151678535</v>
      </c>
    </row>
    <row r="10" spans="1:6" s="23" customFormat="1" ht="29.25" customHeight="1" thickBot="1" x14ac:dyDescent="0.3">
      <c r="B10" s="24" t="s">
        <v>51</v>
      </c>
      <c r="C10" s="25">
        <f>SUM(C6:C9)</f>
        <v>4966</v>
      </c>
      <c r="D10" s="43">
        <f>+C10/Constituency!$D$45</f>
        <v>2.8350412468244227E-2</v>
      </c>
      <c r="E10" s="42">
        <f>SUM(E6:E9)</f>
        <v>1174.84963599</v>
      </c>
      <c r="F10" s="45">
        <f>1000000*E10/C10</f>
        <v>236578.66210028192</v>
      </c>
    </row>
    <row r="11" spans="1:6" s="23" customFormat="1" ht="19.5" customHeight="1" x14ac:dyDescent="0.25"/>
    <row r="12" spans="1:6" s="23" customFormat="1" ht="19.5" customHeight="1" thickBot="1" x14ac:dyDescent="0.3"/>
    <row r="13" spans="1:6" s="23" customFormat="1" ht="27" customHeight="1" x14ac:dyDescent="0.25">
      <c r="B13" s="47" t="s">
        <v>69</v>
      </c>
      <c r="C13" s="48"/>
      <c r="D13" s="48"/>
      <c r="E13" s="48"/>
      <c r="F13" s="49"/>
    </row>
    <row r="14" spans="1:6" s="23" customFormat="1" ht="41.25" customHeight="1" x14ac:dyDescent="0.25">
      <c r="B14" s="6" t="s">
        <v>42</v>
      </c>
      <c r="C14" s="28" t="s">
        <v>50</v>
      </c>
      <c r="D14" s="28" t="s">
        <v>64</v>
      </c>
      <c r="E14" s="28" t="s">
        <v>66</v>
      </c>
      <c r="F14" s="29" t="s">
        <v>67</v>
      </c>
    </row>
    <row r="15" spans="1:6" s="23" customFormat="1" ht="19.5" customHeight="1" x14ac:dyDescent="0.25">
      <c r="B15" s="38" t="s">
        <v>46</v>
      </c>
      <c r="C15" s="12">
        <f>SUMIF(Constituency!$C$4:$C$43,Summary!$B15,Constituency!G$4:G$43)</f>
        <v>11906</v>
      </c>
      <c r="D15" s="37">
        <f>+C15/SUMIF(Constituency!$C$4:$C$43,Summary!$B15,Constituency!D$4:D$43)</f>
        <v>0.52868561278863235</v>
      </c>
      <c r="E15" s="41">
        <f>SUMIF(Constituency!$C$4:$C$43,Summary!$B15,Constituency!H$4:H$43)/1000000</f>
        <v>337.10476025000003</v>
      </c>
      <c r="F15" s="44">
        <f>1000000*E15/C15</f>
        <v>28313.855220057114</v>
      </c>
    </row>
    <row r="16" spans="1:6" s="23" customFormat="1" ht="19.5" customHeight="1" x14ac:dyDescent="0.25">
      <c r="B16" s="38" t="s">
        <v>43</v>
      </c>
      <c r="C16" s="12">
        <f>SUMIF(Constituency!$C$4:$C$43,Summary!$B16,Constituency!G$4:G$43)</f>
        <v>27018</v>
      </c>
      <c r="D16" s="37">
        <f>+C16/SUMIF(Constituency!$C$4:$C$43,Summary!$B16,Constituency!D$4:D$43)</f>
        <v>0.52168372272639507</v>
      </c>
      <c r="E16" s="41">
        <f>SUMIF(Constituency!$C$4:$C$43,Summary!$B16,Constituency!H$4:H$43)/1000000</f>
        <v>824.90955199999996</v>
      </c>
      <c r="F16" s="44">
        <f t="shared" ref="F16:F18" si="1">1000000*E16/C16</f>
        <v>30531.851062254795</v>
      </c>
    </row>
    <row r="17" spans="2:6" s="23" customFormat="1" ht="19.5" customHeight="1" x14ac:dyDescent="0.25">
      <c r="B17" s="38" t="s">
        <v>45</v>
      </c>
      <c r="C17" s="12">
        <f>SUMIF(Constituency!$C$4:$C$43,Summary!$B17,Constituency!G$4:G$43)</f>
        <v>41321</v>
      </c>
      <c r="D17" s="37">
        <f>+C17/SUMIF(Constituency!$C$4:$C$43,Summary!$B17,Constituency!D$4:D$43)</f>
        <v>0.56681755829903979</v>
      </c>
      <c r="E17" s="41">
        <f>SUMIF(Constituency!$C$4:$C$43,Summary!$B17,Constituency!H$4:H$43)/1000000</f>
        <v>1240.1240506400002</v>
      </c>
      <c r="F17" s="44">
        <f t="shared" si="1"/>
        <v>30011.956405701705</v>
      </c>
    </row>
    <row r="18" spans="2:6" s="23" customFormat="1" ht="19.5" customHeight="1" x14ac:dyDescent="0.25">
      <c r="B18" s="38" t="s">
        <v>44</v>
      </c>
      <c r="C18" s="12">
        <f>SUMIF(Constituency!$C$4:$C$43,Summary!$B18,Constituency!G$4:G$43)</f>
        <v>18849</v>
      </c>
      <c r="D18" s="37">
        <f>+C18/SUMIF(Constituency!$C$4:$C$43,Summary!$B18,Constituency!D$4:D$43)</f>
        <v>0.67426220711858342</v>
      </c>
      <c r="E18" s="41">
        <f>SUMIF(Constituency!$C$4:$C$43,Summary!$B18,Constituency!H$4:H$43)/1000000</f>
        <v>576.82487648000006</v>
      </c>
      <c r="F18" s="44">
        <f t="shared" si="1"/>
        <v>30602.412673351373</v>
      </c>
    </row>
    <row r="19" spans="2:6" s="23" customFormat="1" ht="27.75" customHeight="1" thickBot="1" x14ac:dyDescent="0.3">
      <c r="B19" s="24" t="s">
        <v>51</v>
      </c>
      <c r="C19" s="25">
        <f>SUM(C15:C18)</f>
        <v>99094</v>
      </c>
      <c r="D19" s="43">
        <f>+C19/Constituency!$D$45</f>
        <v>0.56571803727913683</v>
      </c>
      <c r="E19" s="42">
        <f>SUM(E15:E18)</f>
        <v>2978.9632393700003</v>
      </c>
      <c r="F19" s="45">
        <f>1000000*E19/C19</f>
        <v>30061.994059882538</v>
      </c>
    </row>
    <row r="20" spans="2:6" s="23" customFormat="1" ht="19.5" customHeight="1" x14ac:dyDescent="0.25"/>
    <row r="21" spans="2:6" s="23" customFormat="1" ht="19.5" customHeight="1" thickBot="1" x14ac:dyDescent="0.3"/>
    <row r="22" spans="2:6" s="23" customFormat="1" ht="27.75" customHeight="1" x14ac:dyDescent="0.25">
      <c r="B22" s="47" t="s">
        <v>47</v>
      </c>
      <c r="C22" s="48"/>
      <c r="D22" s="48"/>
      <c r="E22" s="48"/>
      <c r="F22" s="49"/>
    </row>
    <row r="23" spans="2:6" s="23" customFormat="1" ht="42" customHeight="1" x14ac:dyDescent="0.25">
      <c r="B23" s="5" t="s">
        <v>42</v>
      </c>
      <c r="C23" s="28" t="s">
        <v>50</v>
      </c>
      <c r="D23" s="28" t="s">
        <v>64</v>
      </c>
      <c r="E23" s="28" t="s">
        <v>66</v>
      </c>
      <c r="F23" s="29" t="s">
        <v>67</v>
      </c>
    </row>
    <row r="24" spans="2:6" s="23" customFormat="1" ht="19.5" customHeight="1" x14ac:dyDescent="0.25">
      <c r="B24" s="38" t="s">
        <v>46</v>
      </c>
      <c r="C24" s="12">
        <f>SUMIF(Constituency!$C$4:$C$43,Summary!$B24,Constituency!I$4:I$43)</f>
        <v>12435</v>
      </c>
      <c r="D24" s="37">
        <f>+C24/SUMIF(Constituency!$C$4:$C$43,Summary!$B24,Constituency!D$4:D$43)</f>
        <v>0.5521758436944938</v>
      </c>
      <c r="E24" s="41">
        <f>SUMIF(Constituency!$C$4:$C$43,Summary!$B24,Constituency!J$4:J$43)/1000000</f>
        <v>462.66841626000001</v>
      </c>
      <c r="F24" s="44">
        <f>1000000*E24/C24</f>
        <v>37206.94943787696</v>
      </c>
    </row>
    <row r="25" spans="2:6" s="23" customFormat="1" ht="19.5" customHeight="1" x14ac:dyDescent="0.25">
      <c r="B25" s="38" t="s">
        <v>43</v>
      </c>
      <c r="C25" s="12">
        <f>SUMIF(Constituency!$C$4:$C$43,Summary!$B25,Constituency!I$4:I$43)</f>
        <v>28429</v>
      </c>
      <c r="D25" s="37">
        <f>+C25/SUMIF(Constituency!$C$4:$C$43,Summary!$B25,Constituency!D$4:D$43)</f>
        <v>0.54892836454914073</v>
      </c>
      <c r="E25" s="41">
        <f>SUMIF(Constituency!$C$4:$C$43,Summary!$B25,Constituency!J$4:J$43)/1000000</f>
        <v>1140.18105797</v>
      </c>
      <c r="F25" s="44">
        <f t="shared" ref="F25:F27" si="2">1000000*E25/C25</f>
        <v>40106.266768792433</v>
      </c>
    </row>
    <row r="26" spans="2:6" s="23" customFormat="1" ht="19.5" customHeight="1" x14ac:dyDescent="0.25">
      <c r="B26" s="38" t="s">
        <v>45</v>
      </c>
      <c r="C26" s="12">
        <f>SUMIF(Constituency!$C$4:$C$43,Summary!$B26,Constituency!I$4:I$43)</f>
        <v>43364</v>
      </c>
      <c r="D26" s="37">
        <f>+C26/SUMIF(Constituency!$C$4:$C$43,Summary!$B26,Constituency!D$4:D$43)</f>
        <v>0.59484224965706445</v>
      </c>
      <c r="E26" s="41">
        <f>SUMIF(Constituency!$C$4:$C$43,Summary!$B26,Constituency!J$4:J$43)/1000000</f>
        <v>1724.6654955399997</v>
      </c>
      <c r="F26" s="44">
        <f t="shared" si="2"/>
        <v>39771.826758140385</v>
      </c>
    </row>
    <row r="27" spans="2:6" s="23" customFormat="1" ht="19.5" customHeight="1" x14ac:dyDescent="0.25">
      <c r="B27" s="38" t="s">
        <v>44</v>
      </c>
      <c r="C27" s="12">
        <f>SUMIF(Constituency!$C$4:$C$43,Summary!$B27,Constituency!I$4:I$43)</f>
        <v>19832</v>
      </c>
      <c r="D27" s="37">
        <f>+C27/SUMIF(Constituency!$C$4:$C$43,Summary!$B27,Constituency!D$4:D$43)</f>
        <v>0.70942586299409771</v>
      </c>
      <c r="E27" s="41">
        <f>SUMIF(Constituency!$C$4:$C$43,Summary!$B27,Constituency!J$4:J$43)/1000000</f>
        <v>826.29790558999991</v>
      </c>
      <c r="F27" s="44">
        <f t="shared" si="2"/>
        <v>41664.880273799914</v>
      </c>
    </row>
    <row r="28" spans="2:6" s="23" customFormat="1" ht="29.25" customHeight="1" thickBot="1" x14ac:dyDescent="0.3">
      <c r="B28" s="24" t="s">
        <v>51</v>
      </c>
      <c r="C28" s="25">
        <f>SUM(C24:C27)</f>
        <v>104060</v>
      </c>
      <c r="D28" s="43">
        <f>+C28/Constituency!$D$45</f>
        <v>0.59406844974738104</v>
      </c>
      <c r="E28" s="42">
        <f>SUM(E24:E27)</f>
        <v>4153.8128753599995</v>
      </c>
      <c r="F28" s="45">
        <f>1000000*E28/C28</f>
        <v>39917.479102056503</v>
      </c>
    </row>
    <row r="29" spans="2:6" s="23" customFormat="1" ht="19.5" customHeight="1" x14ac:dyDescent="0.25"/>
    <row r="30" spans="2:6" s="23" customFormat="1" ht="19.5" customHeight="1" x14ac:dyDescent="0.25">
      <c r="B30" s="30"/>
      <c r="C30" s="46"/>
      <c r="D30" s="30"/>
      <c r="E30" s="46"/>
      <c r="F30" s="30"/>
    </row>
    <row r="31" spans="2:6" s="23" customFormat="1" ht="19.5" customHeight="1" x14ac:dyDescent="0.25">
      <c r="B31" s="31"/>
      <c r="C31" s="46"/>
      <c r="D31" s="31"/>
      <c r="E31" s="46"/>
      <c r="F31" s="30"/>
    </row>
    <row r="32" spans="2:6" s="23" customFormat="1" ht="19.5" customHeight="1" x14ac:dyDescent="0.25">
      <c r="B32" s="32"/>
      <c r="C32" s="46"/>
      <c r="D32" s="33"/>
      <c r="E32" s="46"/>
      <c r="F32" s="30"/>
    </row>
    <row r="33" spans="2:6" s="23" customFormat="1" ht="19.5" customHeight="1" x14ac:dyDescent="0.25">
      <c r="B33" s="32"/>
      <c r="C33" s="46"/>
      <c r="D33" s="33"/>
      <c r="E33" s="46"/>
      <c r="F33" s="30"/>
    </row>
    <row r="34" spans="2:6" s="23" customFormat="1" ht="19.5" customHeight="1" x14ac:dyDescent="0.25">
      <c r="B34" s="32"/>
      <c r="C34" s="33"/>
      <c r="D34" s="33"/>
      <c r="E34" s="33"/>
      <c r="F34" s="30"/>
    </row>
    <row r="35" spans="2:6" s="23" customFormat="1" ht="19.5" customHeight="1" x14ac:dyDescent="0.25">
      <c r="B35" s="32"/>
      <c r="C35" s="33"/>
      <c r="D35" s="33"/>
      <c r="E35" s="33"/>
      <c r="F35" s="30"/>
    </row>
    <row r="36" spans="2:6" s="23" customFormat="1" ht="19.5" customHeight="1" x14ac:dyDescent="0.25">
      <c r="B36" s="34"/>
      <c r="C36" s="35"/>
      <c r="D36" s="35"/>
      <c r="E36" s="35"/>
      <c r="F36" s="30"/>
    </row>
    <row r="37" spans="2:6" x14ac:dyDescent="0.25">
      <c r="B37" s="36"/>
      <c r="C37" s="36"/>
      <c r="D37" s="36"/>
      <c r="E37" s="36"/>
      <c r="F37" s="36"/>
    </row>
  </sheetData>
  <mergeCells count="3">
    <mergeCell ref="B22:F22"/>
    <mergeCell ref="B4:F4"/>
    <mergeCell ref="B13:F1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6DB26-80F8-423C-8311-E65C46B1F8B1}">
  <dimension ref="A1:J45"/>
  <sheetViews>
    <sheetView zoomScale="85" zoomScaleNormal="8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15" sqref="D15"/>
    </sheetView>
  </sheetViews>
  <sheetFormatPr defaultRowHeight="15" x14ac:dyDescent="0.25"/>
  <cols>
    <col min="1" max="1" width="5.28515625" style="9" customWidth="1"/>
    <col min="2" max="2" width="34.5703125" style="9" bestFit="1" customWidth="1"/>
    <col min="3" max="3" width="20.5703125" style="9" customWidth="1"/>
    <col min="4" max="4" width="19.42578125" style="9" customWidth="1"/>
    <col min="5" max="14" width="16.140625" style="9" customWidth="1"/>
    <col min="15" max="16384" width="9.140625" style="9"/>
  </cols>
  <sheetData>
    <row r="1" spans="1:10" ht="37.5" x14ac:dyDescent="0.25">
      <c r="A1" s="8"/>
      <c r="B1" s="1" t="s">
        <v>0</v>
      </c>
    </row>
    <row r="3" spans="1:10" ht="59.25" customHeight="1" x14ac:dyDescent="0.25">
      <c r="B3" s="18" t="s">
        <v>1</v>
      </c>
      <c r="C3" s="18" t="s">
        <v>42</v>
      </c>
      <c r="D3" s="18" t="s">
        <v>63</v>
      </c>
      <c r="E3" s="19" t="s">
        <v>54</v>
      </c>
      <c r="F3" s="19" t="s">
        <v>55</v>
      </c>
      <c r="G3" s="20" t="s">
        <v>56</v>
      </c>
      <c r="H3" s="20" t="s">
        <v>57</v>
      </c>
      <c r="I3" s="21" t="s">
        <v>58</v>
      </c>
      <c r="J3" s="21" t="s">
        <v>59</v>
      </c>
    </row>
    <row r="4" spans="1:10" ht="19.5" customHeight="1" x14ac:dyDescent="0.25">
      <c r="B4" s="14" t="s">
        <v>2</v>
      </c>
      <c r="C4" s="15" t="s">
        <v>45</v>
      </c>
      <c r="D4" s="16">
        <v>6060</v>
      </c>
      <c r="E4" s="16">
        <v>198</v>
      </c>
      <c r="F4" s="16">
        <v>44701258.590000004</v>
      </c>
      <c r="G4" s="16">
        <v>3172</v>
      </c>
      <c r="H4" s="17">
        <v>95756646.239999995</v>
      </c>
      <c r="I4" s="16">
        <v>3370</v>
      </c>
      <c r="J4" s="16">
        <v>140457904.82999998</v>
      </c>
    </row>
    <row r="5" spans="1:10" ht="19.5" customHeight="1" x14ac:dyDescent="0.25">
      <c r="B5" s="11" t="s">
        <v>3</v>
      </c>
      <c r="C5" s="10" t="s">
        <v>44</v>
      </c>
      <c r="D5" s="12">
        <v>4545</v>
      </c>
      <c r="E5" s="12">
        <v>198</v>
      </c>
      <c r="F5" s="12">
        <v>53120621</v>
      </c>
      <c r="G5" s="12">
        <v>2675</v>
      </c>
      <c r="H5" s="13">
        <v>85651261</v>
      </c>
      <c r="I5" s="12">
        <v>2873</v>
      </c>
      <c r="J5" s="12">
        <v>138771882</v>
      </c>
    </row>
    <row r="6" spans="1:10" ht="19.5" customHeight="1" x14ac:dyDescent="0.25">
      <c r="B6" s="11" t="s">
        <v>4</v>
      </c>
      <c r="C6" s="10" t="s">
        <v>46</v>
      </c>
      <c r="D6" s="12">
        <v>4805</v>
      </c>
      <c r="E6" s="12">
        <v>93</v>
      </c>
      <c r="F6" s="12">
        <v>25943779.710000001</v>
      </c>
      <c r="G6" s="12">
        <v>2573</v>
      </c>
      <c r="H6" s="13">
        <v>72662450.5</v>
      </c>
      <c r="I6" s="12">
        <v>2666</v>
      </c>
      <c r="J6" s="12">
        <v>98606230.210000008</v>
      </c>
    </row>
    <row r="7" spans="1:10" ht="19.5" customHeight="1" x14ac:dyDescent="0.25">
      <c r="B7" s="11" t="s">
        <v>5</v>
      </c>
      <c r="C7" s="10" t="s">
        <v>43</v>
      </c>
      <c r="D7" s="12">
        <v>4525</v>
      </c>
      <c r="E7" s="12">
        <v>127</v>
      </c>
      <c r="F7" s="12">
        <v>33705715.100000001</v>
      </c>
      <c r="G7" s="12">
        <v>2222</v>
      </c>
      <c r="H7" s="13">
        <v>64838280.25</v>
      </c>
      <c r="I7" s="12">
        <v>2349</v>
      </c>
      <c r="J7" s="12">
        <v>98543995.349999994</v>
      </c>
    </row>
    <row r="8" spans="1:10" ht="19.5" customHeight="1" x14ac:dyDescent="0.25">
      <c r="B8" s="11" t="s">
        <v>6</v>
      </c>
      <c r="C8" s="10" t="s">
        <v>43</v>
      </c>
      <c r="D8" s="12">
        <v>6000</v>
      </c>
      <c r="E8" s="12">
        <v>112</v>
      </c>
      <c r="F8" s="12">
        <v>21067668.649999999</v>
      </c>
      <c r="G8" s="12">
        <v>2260</v>
      </c>
      <c r="H8" s="13">
        <v>66672473</v>
      </c>
      <c r="I8" s="12">
        <v>2372</v>
      </c>
      <c r="J8" s="12">
        <v>87740141.650000006</v>
      </c>
    </row>
    <row r="9" spans="1:10" ht="19.5" customHeight="1" x14ac:dyDescent="0.25">
      <c r="B9" s="11" t="s">
        <v>7</v>
      </c>
      <c r="C9" s="10" t="s">
        <v>45</v>
      </c>
      <c r="D9" s="12">
        <v>3995</v>
      </c>
      <c r="E9" s="12">
        <v>82</v>
      </c>
      <c r="F9" s="12">
        <v>17283718.609999999</v>
      </c>
      <c r="G9" s="12">
        <v>2188</v>
      </c>
      <c r="H9" s="13">
        <v>66012996</v>
      </c>
      <c r="I9" s="12">
        <v>2270</v>
      </c>
      <c r="J9" s="12">
        <v>83296714.609999999</v>
      </c>
    </row>
    <row r="10" spans="1:10" ht="19.5" customHeight="1" x14ac:dyDescent="0.25">
      <c r="B10" s="11" t="s">
        <v>8</v>
      </c>
      <c r="C10" s="10" t="s">
        <v>44</v>
      </c>
      <c r="D10" s="12">
        <v>3390</v>
      </c>
      <c r="E10" s="12">
        <v>82</v>
      </c>
      <c r="F10" s="12">
        <v>13536503.18</v>
      </c>
      <c r="G10" s="12">
        <v>2058</v>
      </c>
      <c r="H10" s="13">
        <v>61132966.619999997</v>
      </c>
      <c r="I10" s="12">
        <v>2140</v>
      </c>
      <c r="J10" s="12">
        <v>74669469.799999997</v>
      </c>
    </row>
    <row r="11" spans="1:10" ht="19.5" customHeight="1" x14ac:dyDescent="0.25">
      <c r="B11" s="11" t="s">
        <v>9</v>
      </c>
      <c r="C11" s="10" t="s">
        <v>45</v>
      </c>
      <c r="D11" s="12">
        <v>3110</v>
      </c>
      <c r="E11" s="12">
        <v>80</v>
      </c>
      <c r="F11" s="12">
        <v>23944667.170000002</v>
      </c>
      <c r="G11" s="12">
        <v>2357</v>
      </c>
      <c r="H11" s="13">
        <v>68710352.450000003</v>
      </c>
      <c r="I11" s="12">
        <v>2437</v>
      </c>
      <c r="J11" s="12">
        <v>92655019.620000005</v>
      </c>
    </row>
    <row r="12" spans="1:10" ht="19.5" customHeight="1" x14ac:dyDescent="0.25">
      <c r="B12" s="11" t="s">
        <v>10</v>
      </c>
      <c r="C12" s="10" t="s">
        <v>43</v>
      </c>
      <c r="D12" s="12">
        <v>4650</v>
      </c>
      <c r="E12" s="12">
        <v>176</v>
      </c>
      <c r="F12" s="12">
        <v>38672114.469999999</v>
      </c>
      <c r="G12" s="12">
        <v>3277</v>
      </c>
      <c r="H12" s="13">
        <v>106945739</v>
      </c>
      <c r="I12" s="12">
        <v>3453</v>
      </c>
      <c r="J12" s="12">
        <v>145617853.47</v>
      </c>
    </row>
    <row r="13" spans="1:10" ht="19.5" customHeight="1" x14ac:dyDescent="0.25">
      <c r="B13" s="11" t="s">
        <v>11</v>
      </c>
      <c r="C13" s="10" t="s">
        <v>43</v>
      </c>
      <c r="D13" s="12">
        <v>2260</v>
      </c>
      <c r="E13" s="12">
        <v>139</v>
      </c>
      <c r="F13" s="12">
        <v>30168250.73</v>
      </c>
      <c r="G13" s="12">
        <v>2331</v>
      </c>
      <c r="H13" s="13">
        <v>71838049</v>
      </c>
      <c r="I13" s="12">
        <v>2470</v>
      </c>
      <c r="J13" s="12">
        <v>102006299.73</v>
      </c>
    </row>
    <row r="14" spans="1:10" ht="19.5" customHeight="1" x14ac:dyDescent="0.25">
      <c r="B14" s="11" t="s">
        <v>12</v>
      </c>
      <c r="C14" s="10" t="s">
        <v>43</v>
      </c>
      <c r="D14" s="12">
        <v>4095</v>
      </c>
      <c r="E14" s="12">
        <v>47</v>
      </c>
      <c r="F14" s="12">
        <v>9982850</v>
      </c>
      <c r="G14" s="12">
        <v>1401</v>
      </c>
      <c r="H14" s="13">
        <v>38462953</v>
      </c>
      <c r="I14" s="12">
        <v>1448</v>
      </c>
      <c r="J14" s="12">
        <v>48445803</v>
      </c>
    </row>
    <row r="15" spans="1:10" ht="19.5" customHeight="1" x14ac:dyDescent="0.25">
      <c r="B15" s="11" t="s">
        <v>13</v>
      </c>
      <c r="C15" s="10" t="s">
        <v>45</v>
      </c>
      <c r="D15" s="12">
        <v>5130</v>
      </c>
      <c r="E15" s="12">
        <v>149</v>
      </c>
      <c r="F15" s="12">
        <v>41873410.68</v>
      </c>
      <c r="G15" s="12">
        <v>2012</v>
      </c>
      <c r="H15" s="13">
        <v>60503560</v>
      </c>
      <c r="I15" s="12">
        <v>2161</v>
      </c>
      <c r="J15" s="12">
        <v>102376970.68000001</v>
      </c>
    </row>
    <row r="16" spans="1:10" ht="19.5" customHeight="1" x14ac:dyDescent="0.25">
      <c r="B16" s="11" t="s">
        <v>14</v>
      </c>
      <c r="C16" s="10" t="s">
        <v>45</v>
      </c>
      <c r="D16" s="12">
        <v>2725</v>
      </c>
      <c r="E16" s="12">
        <v>151</v>
      </c>
      <c r="F16" s="12">
        <v>29540941.440000001</v>
      </c>
      <c r="G16" s="12">
        <v>2935</v>
      </c>
      <c r="H16" s="13">
        <v>87353597.650000006</v>
      </c>
      <c r="I16" s="12">
        <v>3086</v>
      </c>
      <c r="J16" s="12">
        <v>116894539.09</v>
      </c>
    </row>
    <row r="17" spans="2:10" ht="19.5" customHeight="1" x14ac:dyDescent="0.25">
      <c r="B17" s="11" t="s">
        <v>15</v>
      </c>
      <c r="C17" s="10" t="s">
        <v>46</v>
      </c>
      <c r="D17" s="12">
        <v>3380</v>
      </c>
      <c r="E17" s="12">
        <v>83</v>
      </c>
      <c r="F17" s="12">
        <v>20610253.23</v>
      </c>
      <c r="G17" s="12">
        <v>2060</v>
      </c>
      <c r="H17" s="13">
        <v>56804492</v>
      </c>
      <c r="I17" s="12">
        <v>2143</v>
      </c>
      <c r="J17" s="12">
        <v>77414745.230000004</v>
      </c>
    </row>
    <row r="18" spans="2:10" ht="19.5" customHeight="1" x14ac:dyDescent="0.25">
      <c r="B18" s="11" t="s">
        <v>16</v>
      </c>
      <c r="C18" s="10" t="s">
        <v>43</v>
      </c>
      <c r="D18" s="12">
        <v>5810</v>
      </c>
      <c r="E18" s="12">
        <v>123</v>
      </c>
      <c r="F18" s="12">
        <v>28739043.850000001</v>
      </c>
      <c r="G18" s="12">
        <v>2313</v>
      </c>
      <c r="H18" s="13">
        <v>67883999</v>
      </c>
      <c r="I18" s="12">
        <v>2436</v>
      </c>
      <c r="J18" s="12">
        <v>96623042.849999994</v>
      </c>
    </row>
    <row r="19" spans="2:10" ht="19.5" customHeight="1" x14ac:dyDescent="0.25">
      <c r="B19" s="11" t="s">
        <v>17</v>
      </c>
      <c r="C19" s="10" t="s">
        <v>45</v>
      </c>
      <c r="D19" s="12">
        <v>4455</v>
      </c>
      <c r="E19" s="12">
        <v>124</v>
      </c>
      <c r="F19" s="12">
        <v>37555193.159999996</v>
      </c>
      <c r="G19" s="12">
        <v>2122</v>
      </c>
      <c r="H19" s="13">
        <v>65289853</v>
      </c>
      <c r="I19" s="12">
        <v>2246</v>
      </c>
      <c r="J19" s="12">
        <v>102845046.16</v>
      </c>
    </row>
    <row r="20" spans="2:10" ht="19.5" customHeight="1" x14ac:dyDescent="0.25">
      <c r="B20" s="11" t="s">
        <v>18</v>
      </c>
      <c r="C20" s="10" t="s">
        <v>45</v>
      </c>
      <c r="D20" s="12">
        <v>4265</v>
      </c>
      <c r="E20" s="12">
        <v>103</v>
      </c>
      <c r="F20" s="12">
        <v>28080101.890000001</v>
      </c>
      <c r="G20" s="12">
        <v>1789</v>
      </c>
      <c r="H20" s="13">
        <v>51399807</v>
      </c>
      <c r="I20" s="12">
        <v>1892</v>
      </c>
      <c r="J20" s="12">
        <v>79479908.890000001</v>
      </c>
    </row>
    <row r="21" spans="2:10" ht="19.5" customHeight="1" x14ac:dyDescent="0.25">
      <c r="B21" s="11" t="s">
        <v>19</v>
      </c>
      <c r="C21" s="10" t="s">
        <v>45</v>
      </c>
      <c r="D21" s="12">
        <v>2650</v>
      </c>
      <c r="E21" s="12">
        <v>164</v>
      </c>
      <c r="F21" s="12">
        <v>40533545.659999996</v>
      </c>
      <c r="G21" s="12">
        <v>3657</v>
      </c>
      <c r="H21" s="13">
        <v>113639323</v>
      </c>
      <c r="I21" s="12">
        <v>3821</v>
      </c>
      <c r="J21" s="12">
        <v>154172868.66</v>
      </c>
    </row>
    <row r="22" spans="2:10" ht="19.5" customHeight="1" x14ac:dyDescent="0.25">
      <c r="B22" s="11" t="s">
        <v>20</v>
      </c>
      <c r="C22" s="10" t="s">
        <v>45</v>
      </c>
      <c r="D22" s="12">
        <v>4045</v>
      </c>
      <c r="E22" s="12">
        <v>146</v>
      </c>
      <c r="F22" s="12">
        <v>41746306.32</v>
      </c>
      <c r="G22" s="12">
        <v>2592</v>
      </c>
      <c r="H22" s="13">
        <v>82223643.75</v>
      </c>
      <c r="I22" s="12">
        <v>2738</v>
      </c>
      <c r="J22" s="12">
        <v>123969950.06999999</v>
      </c>
    </row>
    <row r="23" spans="2:10" ht="19.5" customHeight="1" x14ac:dyDescent="0.25">
      <c r="B23" s="11" t="s">
        <v>21</v>
      </c>
      <c r="C23" s="10" t="s">
        <v>43</v>
      </c>
      <c r="D23" s="12">
        <v>4130</v>
      </c>
      <c r="E23" s="12">
        <v>161</v>
      </c>
      <c r="F23" s="12">
        <v>44772909.140000001</v>
      </c>
      <c r="G23" s="12">
        <v>3781</v>
      </c>
      <c r="H23" s="13">
        <v>125488576.25</v>
      </c>
      <c r="I23" s="12">
        <v>3942</v>
      </c>
      <c r="J23" s="12">
        <v>170261485.38999999</v>
      </c>
    </row>
    <row r="24" spans="2:10" ht="19.5" customHeight="1" x14ac:dyDescent="0.25">
      <c r="B24" s="11" t="s">
        <v>22</v>
      </c>
      <c r="C24" s="10" t="s">
        <v>43</v>
      </c>
      <c r="D24" s="12">
        <v>4260</v>
      </c>
      <c r="E24" s="12">
        <v>139</v>
      </c>
      <c r="F24" s="12">
        <v>32310676.510000002</v>
      </c>
      <c r="G24" s="12">
        <v>2857</v>
      </c>
      <c r="H24" s="13">
        <v>89330096</v>
      </c>
      <c r="I24" s="12">
        <v>2996</v>
      </c>
      <c r="J24" s="12">
        <v>121640772.51000001</v>
      </c>
    </row>
    <row r="25" spans="2:10" ht="19.5" customHeight="1" x14ac:dyDescent="0.25">
      <c r="B25" s="11" t="s">
        <v>23</v>
      </c>
      <c r="C25" s="10" t="s">
        <v>46</v>
      </c>
      <c r="D25" s="12">
        <v>3790</v>
      </c>
      <c r="E25" s="12">
        <v>81</v>
      </c>
      <c r="F25" s="12">
        <v>12593608.390000001</v>
      </c>
      <c r="G25" s="12">
        <v>2470</v>
      </c>
      <c r="H25" s="13">
        <v>67261783</v>
      </c>
      <c r="I25" s="12">
        <v>2551</v>
      </c>
      <c r="J25" s="12">
        <v>79855391.390000001</v>
      </c>
    </row>
    <row r="26" spans="2:10" ht="19.5" customHeight="1" x14ac:dyDescent="0.25">
      <c r="B26" s="11" t="s">
        <v>24</v>
      </c>
      <c r="C26" s="10" t="s">
        <v>46</v>
      </c>
      <c r="D26" s="12">
        <v>4580</v>
      </c>
      <c r="E26" s="12">
        <v>93</v>
      </c>
      <c r="F26" s="12">
        <v>21062545.789999999</v>
      </c>
      <c r="G26" s="12">
        <v>2044</v>
      </c>
      <c r="H26" s="13">
        <v>58122096</v>
      </c>
      <c r="I26" s="12">
        <v>2137</v>
      </c>
      <c r="J26" s="12">
        <v>79184641.789999992</v>
      </c>
    </row>
    <row r="27" spans="2:10" ht="19.5" customHeight="1" x14ac:dyDescent="0.25">
      <c r="B27" s="11" t="s">
        <v>25</v>
      </c>
      <c r="C27" s="10" t="s">
        <v>45</v>
      </c>
      <c r="D27" s="12">
        <v>5010</v>
      </c>
      <c r="E27" s="12">
        <v>87</v>
      </c>
      <c r="F27" s="12">
        <v>18870813.620000001</v>
      </c>
      <c r="G27" s="12">
        <v>1482</v>
      </c>
      <c r="H27" s="13">
        <v>41532748.5</v>
      </c>
      <c r="I27" s="12">
        <v>1569</v>
      </c>
      <c r="J27" s="12">
        <v>60403562.120000005</v>
      </c>
    </row>
    <row r="28" spans="2:10" ht="19.5" customHeight="1" x14ac:dyDescent="0.25">
      <c r="B28" s="11" t="s">
        <v>26</v>
      </c>
      <c r="C28" s="10" t="s">
        <v>43</v>
      </c>
      <c r="D28" s="12">
        <v>5010</v>
      </c>
      <c r="E28" s="12">
        <v>115</v>
      </c>
      <c r="F28" s="12">
        <v>21404888.579999998</v>
      </c>
      <c r="G28" s="12">
        <v>1998</v>
      </c>
      <c r="H28" s="13">
        <v>57526888.5</v>
      </c>
      <c r="I28" s="12">
        <v>2113</v>
      </c>
      <c r="J28" s="12">
        <v>78931777.079999998</v>
      </c>
    </row>
    <row r="29" spans="2:10" ht="19.5" customHeight="1" x14ac:dyDescent="0.25">
      <c r="B29" s="11" t="s">
        <v>27</v>
      </c>
      <c r="C29" s="10" t="s">
        <v>45</v>
      </c>
      <c r="D29" s="12">
        <v>3040</v>
      </c>
      <c r="E29" s="12">
        <v>121</v>
      </c>
      <c r="F29" s="12">
        <v>19992660.23</v>
      </c>
      <c r="G29" s="12">
        <v>2186</v>
      </c>
      <c r="H29" s="13">
        <v>64677718</v>
      </c>
      <c r="I29" s="12">
        <v>2307</v>
      </c>
      <c r="J29" s="12">
        <v>84670378.230000004</v>
      </c>
    </row>
    <row r="30" spans="2:10" ht="19.5" customHeight="1" x14ac:dyDescent="0.25">
      <c r="B30" s="11" t="s">
        <v>28</v>
      </c>
      <c r="C30" s="10" t="s">
        <v>44</v>
      </c>
      <c r="D30" s="12">
        <v>4330</v>
      </c>
      <c r="E30" s="12">
        <v>81</v>
      </c>
      <c r="F30" s="12">
        <v>20310462</v>
      </c>
      <c r="G30" s="12">
        <v>2258</v>
      </c>
      <c r="H30" s="13">
        <v>64379698</v>
      </c>
      <c r="I30" s="12">
        <v>2339</v>
      </c>
      <c r="J30" s="12">
        <v>84690160</v>
      </c>
    </row>
    <row r="31" spans="2:10" ht="19.5" customHeight="1" x14ac:dyDescent="0.25">
      <c r="B31" s="11" t="s">
        <v>29</v>
      </c>
      <c r="C31" s="10" t="s">
        <v>45</v>
      </c>
      <c r="D31" s="12">
        <v>4620</v>
      </c>
      <c r="E31" s="12">
        <v>103</v>
      </c>
      <c r="F31" s="12">
        <v>20622625.719999999</v>
      </c>
      <c r="G31" s="12">
        <v>2297</v>
      </c>
      <c r="H31" s="13">
        <v>63512658.5</v>
      </c>
      <c r="I31" s="12">
        <v>2400</v>
      </c>
      <c r="J31" s="12">
        <v>84135284.219999999</v>
      </c>
    </row>
    <row r="32" spans="2:10" ht="19.5" customHeight="1" x14ac:dyDescent="0.25">
      <c r="B32" s="11" t="s">
        <v>30</v>
      </c>
      <c r="C32" s="10" t="s">
        <v>44</v>
      </c>
      <c r="D32" s="12">
        <v>4105</v>
      </c>
      <c r="E32" s="12">
        <v>120</v>
      </c>
      <c r="F32" s="12">
        <v>34268946.979999997</v>
      </c>
      <c r="G32" s="12">
        <v>2495</v>
      </c>
      <c r="H32" s="13">
        <v>77393635</v>
      </c>
      <c r="I32" s="12">
        <v>2615</v>
      </c>
      <c r="J32" s="12">
        <v>111662581.97999999</v>
      </c>
    </row>
    <row r="33" spans="2:10" ht="19.5" customHeight="1" x14ac:dyDescent="0.25">
      <c r="B33" s="11" t="s">
        <v>31</v>
      </c>
      <c r="C33" s="10" t="s">
        <v>43</v>
      </c>
      <c r="D33" s="12">
        <v>6735</v>
      </c>
      <c r="E33" s="12">
        <v>156</v>
      </c>
      <c r="F33" s="12">
        <v>31668162.329999998</v>
      </c>
      <c r="G33" s="12">
        <v>2303</v>
      </c>
      <c r="H33" s="13">
        <v>68051104</v>
      </c>
      <c r="I33" s="12">
        <v>2459</v>
      </c>
      <c r="J33" s="12">
        <v>99719266.329999998</v>
      </c>
    </row>
    <row r="34" spans="2:10" ht="19.5" customHeight="1" x14ac:dyDescent="0.25">
      <c r="B34" s="11" t="s">
        <v>32</v>
      </c>
      <c r="C34" s="10" t="s">
        <v>45</v>
      </c>
      <c r="D34" s="12">
        <v>5380</v>
      </c>
      <c r="E34" s="12">
        <v>57</v>
      </c>
      <c r="F34" s="12">
        <v>12014721</v>
      </c>
      <c r="G34" s="12">
        <v>1744</v>
      </c>
      <c r="H34" s="13">
        <v>49186727.25</v>
      </c>
      <c r="I34" s="12">
        <v>1801</v>
      </c>
      <c r="J34" s="12">
        <v>61201448.25</v>
      </c>
    </row>
    <row r="35" spans="2:10" ht="19.5" customHeight="1" x14ac:dyDescent="0.25">
      <c r="B35" s="11" t="s">
        <v>33</v>
      </c>
      <c r="C35" s="10" t="s">
        <v>45</v>
      </c>
      <c r="D35" s="12">
        <v>3800</v>
      </c>
      <c r="E35" s="12">
        <v>101</v>
      </c>
      <c r="F35" s="12">
        <v>21898409.02</v>
      </c>
      <c r="G35" s="12">
        <v>2979</v>
      </c>
      <c r="H35" s="13">
        <v>94362207</v>
      </c>
      <c r="I35" s="12">
        <v>3080</v>
      </c>
      <c r="J35" s="12">
        <v>116260616.02</v>
      </c>
    </row>
    <row r="36" spans="2:10" ht="19.5" customHeight="1" x14ac:dyDescent="0.25">
      <c r="B36" s="11" t="s">
        <v>34</v>
      </c>
      <c r="C36" s="10" t="s">
        <v>44</v>
      </c>
      <c r="D36" s="12">
        <v>3490</v>
      </c>
      <c r="E36" s="12">
        <v>189</v>
      </c>
      <c r="F36" s="12">
        <v>45167225.439999998</v>
      </c>
      <c r="G36" s="12">
        <v>2485</v>
      </c>
      <c r="H36" s="13">
        <v>77848583</v>
      </c>
      <c r="I36" s="12">
        <v>2674</v>
      </c>
      <c r="J36" s="12">
        <v>123015808.44</v>
      </c>
    </row>
    <row r="37" spans="2:10" ht="19.5" customHeight="1" x14ac:dyDescent="0.25">
      <c r="B37" s="11" t="s">
        <v>35</v>
      </c>
      <c r="C37" s="10" t="s">
        <v>45</v>
      </c>
      <c r="D37" s="12">
        <v>3260</v>
      </c>
      <c r="E37" s="12">
        <v>135</v>
      </c>
      <c r="F37" s="12">
        <v>31774729.059999999</v>
      </c>
      <c r="G37" s="12">
        <v>2711</v>
      </c>
      <c r="H37" s="13">
        <v>84014411.549999997</v>
      </c>
      <c r="I37" s="12">
        <v>2846</v>
      </c>
      <c r="J37" s="12">
        <v>115789140.61</v>
      </c>
    </row>
    <row r="38" spans="2:10" ht="19.5" customHeight="1" x14ac:dyDescent="0.25">
      <c r="B38" s="11" t="s">
        <v>36</v>
      </c>
      <c r="C38" s="10" t="s">
        <v>44</v>
      </c>
      <c r="D38" s="12">
        <v>3760</v>
      </c>
      <c r="E38" s="12">
        <v>185</v>
      </c>
      <c r="F38" s="12">
        <v>51701021.880000003</v>
      </c>
      <c r="G38" s="12">
        <v>2513</v>
      </c>
      <c r="H38" s="13">
        <v>76811869</v>
      </c>
      <c r="I38" s="12">
        <v>2698</v>
      </c>
      <c r="J38" s="12">
        <v>128512890.88</v>
      </c>
    </row>
    <row r="39" spans="2:10" ht="19.5" customHeight="1" x14ac:dyDescent="0.25">
      <c r="B39" s="11" t="s">
        <v>37</v>
      </c>
      <c r="C39" s="10" t="s">
        <v>44</v>
      </c>
      <c r="D39" s="12">
        <v>4335</v>
      </c>
      <c r="E39" s="12">
        <v>128</v>
      </c>
      <c r="F39" s="12">
        <v>31368248.629999999</v>
      </c>
      <c r="G39" s="12">
        <v>4365</v>
      </c>
      <c r="H39" s="13">
        <v>133606863.86</v>
      </c>
      <c r="I39" s="12">
        <v>4493</v>
      </c>
      <c r="J39" s="12">
        <v>164975112.49000001</v>
      </c>
    </row>
    <row r="40" spans="2:10" ht="19.5" customHeight="1" x14ac:dyDescent="0.25">
      <c r="B40" s="11" t="s">
        <v>38</v>
      </c>
      <c r="C40" s="10" t="s">
        <v>45</v>
      </c>
      <c r="D40" s="12">
        <v>5620</v>
      </c>
      <c r="E40" s="12">
        <v>72</v>
      </c>
      <c r="F40" s="12">
        <v>9474082.1999999993</v>
      </c>
      <c r="G40" s="12">
        <v>2193</v>
      </c>
      <c r="H40" s="13">
        <v>61285996.75</v>
      </c>
      <c r="I40" s="12">
        <v>2265</v>
      </c>
      <c r="J40" s="12">
        <v>70760078.950000003</v>
      </c>
    </row>
    <row r="41" spans="2:10" ht="19.5" customHeight="1" x14ac:dyDescent="0.25">
      <c r="B41" s="11" t="s">
        <v>39</v>
      </c>
      <c r="C41" s="10" t="s">
        <v>45</v>
      </c>
      <c r="D41" s="12">
        <v>5735</v>
      </c>
      <c r="E41" s="12">
        <v>170</v>
      </c>
      <c r="F41" s="12">
        <v>44634260.530000001</v>
      </c>
      <c r="G41" s="12">
        <v>2905</v>
      </c>
      <c r="H41" s="13">
        <v>90661804</v>
      </c>
      <c r="I41" s="12">
        <v>3075</v>
      </c>
      <c r="J41" s="12">
        <v>135296064.53</v>
      </c>
    </row>
    <row r="42" spans="2:10" ht="19.5" customHeight="1" x14ac:dyDescent="0.25">
      <c r="B42" s="11" t="s">
        <v>40</v>
      </c>
      <c r="C42" s="10" t="s">
        <v>46</v>
      </c>
      <c r="D42" s="12">
        <v>5965</v>
      </c>
      <c r="E42" s="12">
        <v>179</v>
      </c>
      <c r="F42" s="12">
        <v>45353468.890000001</v>
      </c>
      <c r="G42" s="12">
        <v>2759</v>
      </c>
      <c r="H42" s="13">
        <v>82253938.75</v>
      </c>
      <c r="I42" s="12">
        <v>2938</v>
      </c>
      <c r="J42" s="12">
        <v>127607407.64</v>
      </c>
    </row>
    <row r="43" spans="2:10" ht="19.5" customHeight="1" x14ac:dyDescent="0.25">
      <c r="B43" s="11" t="s">
        <v>41</v>
      </c>
      <c r="C43" s="10" t="s">
        <v>43</v>
      </c>
      <c r="D43" s="12">
        <v>4315</v>
      </c>
      <c r="E43" s="12">
        <v>116</v>
      </c>
      <c r="F43" s="12">
        <v>22779226.609999999</v>
      </c>
      <c r="G43" s="12">
        <v>2275</v>
      </c>
      <c r="H43" s="13">
        <v>67871394</v>
      </c>
      <c r="I43" s="12">
        <v>2391</v>
      </c>
      <c r="J43" s="12">
        <v>90650620.609999999</v>
      </c>
    </row>
    <row r="45" spans="2:10" x14ac:dyDescent="0.25">
      <c r="C45" s="39" t="s">
        <v>65</v>
      </c>
      <c r="D45" s="40">
        <f>SUM(D4:D44)</f>
        <v>175165</v>
      </c>
      <c r="E45" s="40">
        <f t="shared" ref="E45:J45" si="0">SUM(E4:E44)</f>
        <v>4966</v>
      </c>
      <c r="F45" s="40">
        <f t="shared" si="0"/>
        <v>1174849635.99</v>
      </c>
      <c r="G45" s="40">
        <f t="shared" si="0"/>
        <v>99094</v>
      </c>
      <c r="H45" s="40">
        <f t="shared" si="0"/>
        <v>2978963239.3700004</v>
      </c>
      <c r="I45" s="40">
        <f t="shared" si="0"/>
        <v>104060</v>
      </c>
      <c r="J45" s="40">
        <f t="shared" si="0"/>
        <v>4153812875.3600001</v>
      </c>
    </row>
  </sheetData>
  <conditionalFormatting sqref="C4:D42 C45">
    <cfRule type="cellIs" dxfId="0" priority="3" operator="equal">
      <formula>"YES"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9f12287-5f74-4593-92c9-e973669b9a7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34A7656483B74FB66C73ECEA17E281" ma:contentTypeVersion="13" ma:contentTypeDescription="Create a new document." ma:contentTypeScope="" ma:versionID="5af33d1625b1c5d56ee430dd08be06dd">
  <xsd:schema xmlns:xsd="http://www.w3.org/2001/XMLSchema" xmlns:xs="http://www.w3.org/2001/XMLSchema" xmlns:p="http://schemas.microsoft.com/office/2006/metadata/properties" xmlns:ns2="a9f12287-5f74-4593-92c9-e973669b9a71" xmlns:ns3="6140e513-9c0e-4e73-9b29-9e780522eb94" targetNamespace="http://schemas.microsoft.com/office/2006/metadata/properties" ma:root="true" ma:fieldsID="7da424cf552e56abf560e00bc164e3bd" ns2:_="" ns3:_="">
    <xsd:import namespace="a9f12287-5f74-4593-92c9-e973669b9a71"/>
    <xsd:import namespace="6140e513-9c0e-4e73-9b29-9e780522eb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12287-5f74-4593-92c9-e973669b9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0e513-9c0e-4e73-9b29-9e780522eb9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0AB88B-67EA-4713-98EB-10676E6F9DEF}">
  <ds:schemaRefs>
    <ds:schemaRef ds:uri="http://schemas.microsoft.com/office/2006/metadata/properties"/>
    <ds:schemaRef ds:uri="http://schemas.microsoft.com/office/infopath/2007/PartnerControls"/>
    <ds:schemaRef ds:uri="a9f12287-5f74-4593-92c9-e973669b9a71"/>
  </ds:schemaRefs>
</ds:datastoreItem>
</file>

<file path=customXml/itemProps2.xml><?xml version="1.0" encoding="utf-8"?>
<ds:datastoreItem xmlns:ds="http://schemas.openxmlformats.org/officeDocument/2006/customXml" ds:itemID="{8753133C-ABF7-47AF-85BF-486FE7B0907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2359EC-9272-4D46-86E9-03EBFBD519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f12287-5f74-4593-92c9-e973669b9a71"/>
    <ds:schemaRef ds:uri="6140e513-9c0e-4e73-9b29-9e780522eb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NOTES</vt:lpstr>
      <vt:lpstr>Summary</vt:lpstr>
      <vt:lpstr>Constituency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Woods</dc:creator>
  <cp:lastModifiedBy>Eleanor Clow - SELEP Communications Officer</cp:lastModifiedBy>
  <dcterms:created xsi:type="dcterms:W3CDTF">2020-08-03T15:43:47Z</dcterms:created>
  <dcterms:modified xsi:type="dcterms:W3CDTF">2021-03-29T14:54:45Z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5298781-51da-4ff4-a922-2a264d7b8414_Enabled">
    <vt:lpwstr>True</vt:lpwstr>
  </property>
  <property fmtid="{D5CDD505-2E9C-101B-9397-08002B2CF9AE}" pid="3" name="MSIP_Label_95298781-51da-4ff4-a922-2a264d7b8414_SiteId">
    <vt:lpwstr>f6d853f0-bbb8-4903-bc78-b0fcf77581fb</vt:lpwstr>
  </property>
  <property fmtid="{D5CDD505-2E9C-101B-9397-08002B2CF9AE}" pid="4" name="MSIP_Label_95298781-51da-4ff4-a922-2a264d7b8414_Owner">
    <vt:lpwstr>Natalia.Woods@british-business-bank.co.uk</vt:lpwstr>
  </property>
  <property fmtid="{D5CDD505-2E9C-101B-9397-08002B2CF9AE}" pid="5" name="MSIP_Label_95298781-51da-4ff4-a922-2a264d7b8414_SetDate">
    <vt:lpwstr>2020-08-03T15:47:36.4198447Z</vt:lpwstr>
  </property>
  <property fmtid="{D5CDD505-2E9C-101B-9397-08002B2CF9AE}" pid="6" name="MSIP_Label_95298781-51da-4ff4-a922-2a264d7b8414_Name">
    <vt:lpwstr>OFFICIAL SENSITIVE</vt:lpwstr>
  </property>
  <property fmtid="{D5CDD505-2E9C-101B-9397-08002B2CF9AE}" pid="7" name="MSIP_Label_95298781-51da-4ff4-a922-2a264d7b8414_Application">
    <vt:lpwstr>Microsoft Azure Information Protection</vt:lpwstr>
  </property>
  <property fmtid="{D5CDD505-2E9C-101B-9397-08002B2CF9AE}" pid="8" name="MSIP_Label_95298781-51da-4ff4-a922-2a264d7b8414_Extended_MSFT_Method">
    <vt:lpwstr>Automatic</vt:lpwstr>
  </property>
  <property fmtid="{D5CDD505-2E9C-101B-9397-08002B2CF9AE}" pid="9" name="Sensitivity">
    <vt:lpwstr>OFFICIAL SENSITIVE</vt:lpwstr>
  </property>
  <property fmtid="{D5CDD505-2E9C-101B-9397-08002B2CF9AE}" pid="10" name="ContentTypeId">
    <vt:lpwstr>0x010100BB34A7656483B74FB66C73ECEA17E281</vt:lpwstr>
  </property>
  <property fmtid="{D5CDD505-2E9C-101B-9397-08002B2CF9AE}" pid="11" name="MSIP_Label_39d8be9e-c8d9-4b9c-bd40-2c27cc7ea2e6_Enabled">
    <vt:lpwstr>true</vt:lpwstr>
  </property>
  <property fmtid="{D5CDD505-2E9C-101B-9397-08002B2CF9AE}" pid="12" name="MSIP_Label_39d8be9e-c8d9-4b9c-bd40-2c27cc7ea2e6_SetDate">
    <vt:lpwstr>2020-09-16T13:31:27Z</vt:lpwstr>
  </property>
  <property fmtid="{D5CDD505-2E9C-101B-9397-08002B2CF9AE}" pid="13" name="MSIP_Label_39d8be9e-c8d9-4b9c-bd40-2c27cc7ea2e6_Method">
    <vt:lpwstr>Standard</vt:lpwstr>
  </property>
  <property fmtid="{D5CDD505-2E9C-101B-9397-08002B2CF9AE}" pid="14" name="MSIP_Label_39d8be9e-c8d9-4b9c-bd40-2c27cc7ea2e6_Name">
    <vt:lpwstr>39d8be9e-c8d9-4b9c-bd40-2c27cc7ea2e6</vt:lpwstr>
  </property>
  <property fmtid="{D5CDD505-2E9C-101B-9397-08002B2CF9AE}" pid="15" name="MSIP_Label_39d8be9e-c8d9-4b9c-bd40-2c27cc7ea2e6_SiteId">
    <vt:lpwstr>a8b4324f-155c-4215-a0f1-7ed8cc9a992f</vt:lpwstr>
  </property>
  <property fmtid="{D5CDD505-2E9C-101B-9397-08002B2CF9AE}" pid="16" name="MSIP_Label_39d8be9e-c8d9-4b9c-bd40-2c27cc7ea2e6_ActionId">
    <vt:lpwstr>85bbaa29-0419-4d2a-9951-0000bc8c7d7b</vt:lpwstr>
  </property>
  <property fmtid="{D5CDD505-2E9C-101B-9397-08002B2CF9AE}" pid="17" name="MSIP_Label_39d8be9e-c8d9-4b9c-bd40-2c27cc7ea2e6_ContentBits">
    <vt:lpwstr>0</vt:lpwstr>
  </property>
</Properties>
</file>