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harts/style6.xml" ContentType="application/vnd.ms-office.chartstyl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2.xml" ContentType="application/vnd.openxmlformats-officedocument.drawing+xml"/>
  <Override PartName="/xl/charts/chartEx1.xml" ContentType="application/vnd.ms-office.chartex+xml"/>
  <Override PartName="/xl/charts/style5.xml" ContentType="application/vnd.ms-office.chartstyle+xml"/>
  <Override PartName="/xl/charts/colors5.xml" ContentType="application/vnd.ms-office.chartcolorstyle+xml"/>
  <Override PartName="/xl/charts/chart5.xml" ContentType="application/vnd.openxmlformats-officedocument.drawingml.chart+xml"/>
  <Override PartName="/xl/charts/colors6.xml" ContentType="application/vnd.ms-office.chartcolorstyle+xml"/>
  <Override PartName="/xl/drawings/drawing3.xml" ContentType="application/vnd.openxmlformats-officedocument.drawing+xml"/>
  <Override PartName="/xl/charts/chartEx2.xml" ContentType="application/vnd.ms-office.chartex+xml"/>
  <Override PartName="/xl/charts/style7.xml" ContentType="application/vnd.ms-office.chartstyle+xml"/>
  <Override PartName="/xl/charts/colors7.xml" ContentType="application/vnd.ms-office.chartcolorstyle+xml"/>
  <Override PartName="/xl/charts/chart6.xml" ContentType="application/vnd.openxmlformats-officedocument.drawingml.chart+xml"/>
  <Override PartName="/xl/charts/style8.xml" ContentType="application/vnd.ms-office.chartstyle+xml"/>
  <Override PartName="/xl/charts/colors8.xml" ContentType="application/vnd.ms-office.chartcolorstyle+xml"/>
  <Override PartName="/xl/drawings/drawing4.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pivotCache/pivotCacheDefinition1.xml" ContentType="application/vnd.openxmlformats-officedocument.spreadsheetml.pivotCacheDefiniti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66925"/>
  <mc:AlternateContent xmlns:mc="http://schemas.openxmlformats.org/markup-compatibility/2006">
    <mc:Choice Requires="x15">
      <x15ac:absPath xmlns:x15ac="http://schemas.microsoft.com/office/spreadsheetml/2010/11/ac" url="Z:\Growth Hub\GH EU Exit Monitor\MJ WORKING\LIS Economic Intelligence\SOURCES\MAIN\EXTERNAL FACING WEBSITE CONTENT\"/>
    </mc:Choice>
  </mc:AlternateContent>
  <xr:revisionPtr revIDLastSave="0" documentId="13_ncr:1_{50CA6BED-C79C-426D-A5F1-1BA87A5A38B1}" xr6:coauthVersionLast="45" xr6:coauthVersionMax="45" xr10:uidLastSave="{00000000-0000-0000-0000-000000000000}"/>
  <workbookProtection workbookAlgorithmName="SHA-512" workbookHashValue="tz76EO9Q8GM+EBIH/EmpSYDQcyOOUIFOWddV4WJ6CuRgkAsSdW1MJ5f145cpvs1KBlFB01UE/a2GrqhDgAuzjg==" workbookSaltValue="YorT+aOo05lg+wQFdDJhhA==" workbookSpinCount="100000" lockStructure="1"/>
  <bookViews>
    <workbookView xWindow="20370" yWindow="-1935" windowWidth="25440" windowHeight="15390" tabRatio="700" xr2:uid="{4F973C2C-7625-46A6-9F76-16A7EC65EC75}"/>
  </bookViews>
  <sheets>
    <sheet name="NOTES" sheetId="1" r:id="rId1"/>
    <sheet name="NARRATIVE" sheetId="13" r:id="rId2"/>
    <sheet name="RAW DATA (ALL)" sheetId="3" r:id="rId3"/>
    <sheet name="RAW DATA (LA &amp; GENDER)" sheetId="16" r:id="rId4"/>
    <sheet name="RAW DATA (AGE &amp; GENDER)" sheetId="11" r:id="rId5"/>
    <sheet name="PIVOTS" sheetId="2" state="hidden" r:id="rId6"/>
    <sheet name="CHARTS (LOCAL AUTHORITY)" sheetId="4" r:id="rId7"/>
    <sheet name="CHARTS (AGE &amp; GENDER-NATIONAL)" sheetId="12" r:id="rId8"/>
    <sheet name="CHARTS (AGE &amp; GENDER -DISTRICT)" sheetId="14" r:id="rId9"/>
    <sheet name="CHARTS (SECTOR - NATIONAL)" sheetId="5" r:id="rId10"/>
    <sheet name="EMPLOYED (SELEP by SECTOR)" sheetId="8" state="hidden" r:id="rId11"/>
    <sheet name="CHARTS (SECTOR - DISTRICTS)" sheetId="6" state="hidden" r:id="rId12"/>
  </sheets>
  <definedNames>
    <definedName name="_xlnm._FilterDatabase" localSheetId="2" hidden="1">'RAW DATA (ALL)'!$N$6:$O$39</definedName>
    <definedName name="_xlchart.v1.0" hidden="1">'CHARTS (AGE &amp; GENDER-NATIONAL)'!$B$9:$B$10</definedName>
    <definedName name="_xlchart.v1.1" hidden="1">'CHARTS (AGE &amp; GENDER-NATIONAL)'!$C$8</definedName>
    <definedName name="_xlchart.v1.2" hidden="1">'CHARTS (AGE &amp; GENDER-NATIONAL)'!$C$9:$C$10</definedName>
    <definedName name="_xlchart.v1.3" hidden="1">'CHARTS (AGE &amp; GENDER -DISTRICT)'!$B$9:$B$10</definedName>
    <definedName name="_xlchart.v1.4" hidden="1">'CHARTS (AGE &amp; GENDER -DISTRICT)'!$C$8</definedName>
    <definedName name="_xlchart.v1.5" hidden="1">'CHARTS (AGE &amp; GENDER -DISTRICT)'!$C$9:$C$10</definedName>
  </definedNames>
  <calcPr calcId="191029"/>
  <pivotCaches>
    <pivotCache cacheId="0" r:id="rId13"/>
    <pivotCache cacheId="1" r:id="rId14"/>
    <pivotCache cacheId="2" r:id="rId15"/>
    <pivotCache cacheId="3" r:id="rId1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72" i="5" l="1"/>
  <c r="H71" i="5"/>
  <c r="H70" i="5"/>
  <c r="H69" i="5"/>
  <c r="H68" i="5"/>
  <c r="H67" i="5"/>
  <c r="H66" i="5"/>
  <c r="H65" i="5"/>
  <c r="H64" i="5"/>
  <c r="H63" i="5"/>
  <c r="H62" i="5"/>
  <c r="H61" i="5"/>
  <c r="H60" i="5"/>
  <c r="H59" i="5"/>
  <c r="H58" i="5"/>
  <c r="H57" i="5"/>
  <c r="H56" i="5"/>
  <c r="H55" i="5"/>
  <c r="H54" i="5"/>
  <c r="H48" i="5"/>
  <c r="H47" i="5"/>
  <c r="H46" i="5"/>
  <c r="H43" i="5"/>
  <c r="H44" i="5"/>
  <c r="H45" i="5"/>
  <c r="H42" i="5"/>
  <c r="H41" i="5"/>
  <c r="H39" i="5"/>
  <c r="H37" i="5"/>
  <c r="H40" i="5"/>
  <c r="H38" i="5"/>
  <c r="H36" i="5"/>
  <c r="H35" i="5"/>
  <c r="H33" i="5"/>
  <c r="H34" i="5"/>
  <c r="H32" i="5"/>
  <c r="H31" i="5"/>
  <c r="H30" i="5"/>
  <c r="H24" i="5"/>
  <c r="H23" i="5"/>
  <c r="H22" i="5"/>
  <c r="H21" i="5"/>
  <c r="H20" i="5"/>
  <c r="H19" i="5"/>
  <c r="H18" i="5"/>
  <c r="H16" i="5"/>
  <c r="H17" i="5"/>
  <c r="H15" i="5"/>
  <c r="H14" i="5"/>
  <c r="H13" i="5"/>
  <c r="H12" i="5"/>
  <c r="H11" i="5"/>
  <c r="H9" i="5"/>
  <c r="H10" i="5"/>
  <c r="H8" i="5"/>
  <c r="H6" i="5"/>
  <c r="H7" i="5"/>
  <c r="G72" i="5"/>
  <c r="F72" i="5"/>
  <c r="E72" i="5"/>
  <c r="D72" i="5"/>
  <c r="C72" i="5"/>
  <c r="G71" i="5"/>
  <c r="F71" i="5"/>
  <c r="E71" i="5"/>
  <c r="D71" i="5"/>
  <c r="C71" i="5"/>
  <c r="G70" i="5"/>
  <c r="F70" i="5"/>
  <c r="E70" i="5"/>
  <c r="D70" i="5"/>
  <c r="C70" i="5"/>
  <c r="G69" i="5"/>
  <c r="F69" i="5"/>
  <c r="E69" i="5"/>
  <c r="D69" i="5"/>
  <c r="C69" i="5"/>
  <c r="G68" i="5"/>
  <c r="F68" i="5"/>
  <c r="E68" i="5"/>
  <c r="D68" i="5"/>
  <c r="C68" i="5"/>
  <c r="G67" i="5"/>
  <c r="F67" i="5"/>
  <c r="E67" i="5"/>
  <c r="D67" i="5"/>
  <c r="C67" i="5"/>
  <c r="G66" i="5"/>
  <c r="F66" i="5"/>
  <c r="E66" i="5"/>
  <c r="D66" i="5"/>
  <c r="C66" i="5"/>
  <c r="G65" i="5"/>
  <c r="F65" i="5"/>
  <c r="E65" i="5"/>
  <c r="D65" i="5"/>
  <c r="C65" i="5"/>
  <c r="G64" i="5"/>
  <c r="F64" i="5"/>
  <c r="E64" i="5"/>
  <c r="D64" i="5"/>
  <c r="C64" i="5"/>
  <c r="G63" i="5"/>
  <c r="F63" i="5"/>
  <c r="E63" i="5"/>
  <c r="D63" i="5"/>
  <c r="C63" i="5"/>
  <c r="G62" i="5"/>
  <c r="F62" i="5"/>
  <c r="E62" i="5"/>
  <c r="D62" i="5"/>
  <c r="C62" i="5"/>
  <c r="G61" i="5"/>
  <c r="F61" i="5"/>
  <c r="E61" i="5"/>
  <c r="D61" i="5"/>
  <c r="C61" i="5"/>
  <c r="G60" i="5"/>
  <c r="F60" i="5"/>
  <c r="E60" i="5"/>
  <c r="D60" i="5"/>
  <c r="C60" i="5"/>
  <c r="G59" i="5"/>
  <c r="F59" i="5"/>
  <c r="E59" i="5"/>
  <c r="D59" i="5"/>
  <c r="C59" i="5"/>
  <c r="G58" i="5"/>
  <c r="F58" i="5"/>
  <c r="E58" i="5"/>
  <c r="D58" i="5"/>
  <c r="C58" i="5"/>
  <c r="G57" i="5"/>
  <c r="F57" i="5"/>
  <c r="E57" i="5"/>
  <c r="D57" i="5"/>
  <c r="C57" i="5"/>
  <c r="G56" i="5"/>
  <c r="F56" i="5"/>
  <c r="E56" i="5"/>
  <c r="D56" i="5"/>
  <c r="C56" i="5"/>
  <c r="G55" i="5"/>
  <c r="F55" i="5"/>
  <c r="E55" i="5"/>
  <c r="D55" i="5"/>
  <c r="C55" i="5"/>
  <c r="G54" i="5"/>
  <c r="F54" i="5"/>
  <c r="E54" i="5"/>
  <c r="D54" i="5"/>
  <c r="C54" i="5"/>
  <c r="G48" i="5"/>
  <c r="F48" i="5"/>
  <c r="E48" i="5"/>
  <c r="D48" i="5"/>
  <c r="C48" i="5"/>
  <c r="G47" i="5"/>
  <c r="F47" i="5"/>
  <c r="E47" i="5"/>
  <c r="D47" i="5"/>
  <c r="C47" i="5"/>
  <c r="G46" i="5"/>
  <c r="F46" i="5"/>
  <c r="E46" i="5"/>
  <c r="D46" i="5"/>
  <c r="C46" i="5"/>
  <c r="G43" i="5"/>
  <c r="F43" i="5"/>
  <c r="E43" i="5"/>
  <c r="D43" i="5"/>
  <c r="C43" i="5"/>
  <c r="G44" i="5"/>
  <c r="F44" i="5"/>
  <c r="E44" i="5"/>
  <c r="D44" i="5"/>
  <c r="C44" i="5"/>
  <c r="G45" i="5"/>
  <c r="F45" i="5"/>
  <c r="E45" i="5"/>
  <c r="D45" i="5"/>
  <c r="C45" i="5"/>
  <c r="G42" i="5"/>
  <c r="F42" i="5"/>
  <c r="E42" i="5"/>
  <c r="D42" i="5"/>
  <c r="C42" i="5"/>
  <c r="G41" i="5"/>
  <c r="F41" i="5"/>
  <c r="E41" i="5"/>
  <c r="D41" i="5"/>
  <c r="C41" i="5"/>
  <c r="G39" i="5"/>
  <c r="F39" i="5"/>
  <c r="E39" i="5"/>
  <c r="D39" i="5"/>
  <c r="C39" i="5"/>
  <c r="G37" i="5"/>
  <c r="F37" i="5"/>
  <c r="E37" i="5"/>
  <c r="D37" i="5"/>
  <c r="C37" i="5"/>
  <c r="G40" i="5"/>
  <c r="F40" i="5"/>
  <c r="E40" i="5"/>
  <c r="D40" i="5"/>
  <c r="C40" i="5"/>
  <c r="G38" i="5"/>
  <c r="F38" i="5"/>
  <c r="E38" i="5"/>
  <c r="D38" i="5"/>
  <c r="C38" i="5"/>
  <c r="G36" i="5"/>
  <c r="F36" i="5"/>
  <c r="E36" i="5"/>
  <c r="D36" i="5"/>
  <c r="C36" i="5"/>
  <c r="G35" i="5"/>
  <c r="F35" i="5"/>
  <c r="E35" i="5"/>
  <c r="D35" i="5"/>
  <c r="C35" i="5"/>
  <c r="G33" i="5"/>
  <c r="F33" i="5"/>
  <c r="E33" i="5"/>
  <c r="D33" i="5"/>
  <c r="C33" i="5"/>
  <c r="G34" i="5"/>
  <c r="F34" i="5"/>
  <c r="E34" i="5"/>
  <c r="D34" i="5"/>
  <c r="C34" i="5"/>
  <c r="G32" i="5"/>
  <c r="F32" i="5"/>
  <c r="E32" i="5"/>
  <c r="D32" i="5"/>
  <c r="C32" i="5"/>
  <c r="G31" i="5"/>
  <c r="F31" i="5"/>
  <c r="E31" i="5"/>
  <c r="D31" i="5"/>
  <c r="C31" i="5"/>
  <c r="G30" i="5"/>
  <c r="F30" i="5"/>
  <c r="E30" i="5"/>
  <c r="D30" i="5"/>
  <c r="C30" i="5"/>
  <c r="G24" i="5"/>
  <c r="F24" i="5"/>
  <c r="E24" i="5"/>
  <c r="D24" i="5"/>
  <c r="C24" i="5"/>
  <c r="G23" i="5"/>
  <c r="F23" i="5"/>
  <c r="E23" i="5"/>
  <c r="D23" i="5"/>
  <c r="C23" i="5"/>
  <c r="G22" i="5"/>
  <c r="F22" i="5"/>
  <c r="E22" i="5"/>
  <c r="D22" i="5"/>
  <c r="C22" i="5"/>
  <c r="G21" i="5"/>
  <c r="F21" i="5"/>
  <c r="E21" i="5"/>
  <c r="D21" i="5"/>
  <c r="C21" i="5"/>
  <c r="G20" i="5"/>
  <c r="F20" i="5"/>
  <c r="E20" i="5"/>
  <c r="D20" i="5"/>
  <c r="C20" i="5"/>
  <c r="G19" i="5"/>
  <c r="F19" i="5"/>
  <c r="E19" i="5"/>
  <c r="D19" i="5"/>
  <c r="C19" i="5"/>
  <c r="G18" i="5"/>
  <c r="F18" i="5"/>
  <c r="E18" i="5"/>
  <c r="D18" i="5"/>
  <c r="C18" i="5"/>
  <c r="G16" i="5"/>
  <c r="F16" i="5"/>
  <c r="E16" i="5"/>
  <c r="D16" i="5"/>
  <c r="C16" i="5"/>
  <c r="G17" i="5"/>
  <c r="F17" i="5"/>
  <c r="E17" i="5"/>
  <c r="D17" i="5"/>
  <c r="C17" i="5"/>
  <c r="G15" i="5"/>
  <c r="F15" i="5"/>
  <c r="E15" i="5"/>
  <c r="D15" i="5"/>
  <c r="C15" i="5"/>
  <c r="G14" i="5"/>
  <c r="F14" i="5"/>
  <c r="E14" i="5"/>
  <c r="D14" i="5"/>
  <c r="C14" i="5"/>
  <c r="G13" i="5"/>
  <c r="F13" i="5"/>
  <c r="E13" i="5"/>
  <c r="D13" i="5"/>
  <c r="C13" i="5"/>
  <c r="G12" i="5"/>
  <c r="F12" i="5"/>
  <c r="E12" i="5"/>
  <c r="D12" i="5"/>
  <c r="C12" i="5"/>
  <c r="G11" i="5"/>
  <c r="F11" i="5"/>
  <c r="E11" i="5"/>
  <c r="D11" i="5"/>
  <c r="C11" i="5"/>
  <c r="G9" i="5"/>
  <c r="F9" i="5"/>
  <c r="E9" i="5"/>
  <c r="D9" i="5"/>
  <c r="C9" i="5"/>
  <c r="G10" i="5"/>
  <c r="F10" i="5"/>
  <c r="E10" i="5"/>
  <c r="D10" i="5"/>
  <c r="C10" i="5"/>
  <c r="G8" i="5"/>
  <c r="F8" i="5"/>
  <c r="E8" i="5"/>
  <c r="D8" i="5"/>
  <c r="C8" i="5"/>
  <c r="G6" i="5"/>
  <c r="F6" i="5"/>
  <c r="E6" i="5"/>
  <c r="D6" i="5"/>
  <c r="C6" i="5"/>
  <c r="G7" i="5"/>
  <c r="F7" i="5"/>
  <c r="E7" i="5"/>
  <c r="D7" i="5"/>
  <c r="C7" i="5"/>
  <c r="T41" i="4"/>
  <c r="J35" i="4"/>
  <c r="I48" i="4" s="1"/>
  <c r="J34" i="4"/>
  <c r="I81" i="4" s="1"/>
  <c r="J33" i="4"/>
  <c r="I79" i="4" s="1"/>
  <c r="J29" i="4"/>
  <c r="I43" i="4" s="1"/>
  <c r="J32" i="4"/>
  <c r="I55" i="4" s="1"/>
  <c r="J31" i="4"/>
  <c r="I56" i="4" s="1"/>
  <c r="J28" i="4"/>
  <c r="I66" i="4" s="1"/>
  <c r="J27" i="4"/>
  <c r="I65" i="4" s="1"/>
  <c r="J30" i="4"/>
  <c r="I78" i="4" s="1"/>
  <c r="J22" i="4"/>
  <c r="I47" i="4" s="1"/>
  <c r="J26" i="4"/>
  <c r="I80" i="4" s="1"/>
  <c r="J21" i="4"/>
  <c r="I67" i="4" s="1"/>
  <c r="J25" i="4"/>
  <c r="I49" i="4" s="1"/>
  <c r="J24" i="4"/>
  <c r="I72" i="4" s="1"/>
  <c r="J19" i="4"/>
  <c r="I50" i="4" s="1"/>
  <c r="J23" i="4"/>
  <c r="I71" i="4" s="1"/>
  <c r="J20" i="4"/>
  <c r="I74" i="4" s="1"/>
  <c r="J14" i="4"/>
  <c r="I64" i="4" s="1"/>
  <c r="J17" i="4"/>
  <c r="I70" i="4" s="1"/>
  <c r="J16" i="4"/>
  <c r="I62" i="4" s="1"/>
  <c r="J18" i="4"/>
  <c r="I63" i="4" s="1"/>
  <c r="J15" i="4"/>
  <c r="I73" i="4" s="1"/>
  <c r="J13" i="4"/>
  <c r="I82" i="4" s="1"/>
  <c r="J11" i="4"/>
  <c r="I68" i="4" s="1"/>
  <c r="J10" i="4"/>
  <c r="I42" i="4" s="1"/>
  <c r="J12" i="4"/>
  <c r="I45" i="4" s="1"/>
  <c r="J7" i="4"/>
  <c r="I46" i="4" s="1"/>
  <c r="J9" i="4"/>
  <c r="I57" i="4" s="1"/>
  <c r="J8" i="4"/>
  <c r="I44" i="4" s="1"/>
  <c r="J6" i="4"/>
  <c r="I54" i="4" s="1"/>
  <c r="J5" i="4"/>
  <c r="I58" i="4" s="1"/>
  <c r="J4" i="4"/>
  <c r="I35" i="4"/>
  <c r="H48" i="4" s="1"/>
  <c r="H35" i="4"/>
  <c r="G48" i="4" s="1"/>
  <c r="G35" i="4"/>
  <c r="F48" i="4" s="1"/>
  <c r="F35" i="4"/>
  <c r="E48" i="4" s="1"/>
  <c r="E35" i="4"/>
  <c r="D48" i="4" s="1"/>
  <c r="I34" i="4"/>
  <c r="H81" i="4" s="1"/>
  <c r="H34" i="4"/>
  <c r="G81" i="4" s="1"/>
  <c r="G34" i="4"/>
  <c r="F81" i="4" s="1"/>
  <c r="F34" i="4"/>
  <c r="E81" i="4" s="1"/>
  <c r="E34" i="4"/>
  <c r="D81" i="4" s="1"/>
  <c r="I33" i="4"/>
  <c r="H79" i="4" s="1"/>
  <c r="H33" i="4"/>
  <c r="G79" i="4" s="1"/>
  <c r="G33" i="4"/>
  <c r="F79" i="4" s="1"/>
  <c r="F33" i="4"/>
  <c r="E79" i="4" s="1"/>
  <c r="E33" i="4"/>
  <c r="D79" i="4" s="1"/>
  <c r="I29" i="4"/>
  <c r="H43" i="4" s="1"/>
  <c r="H29" i="4"/>
  <c r="G43" i="4" s="1"/>
  <c r="G29" i="4"/>
  <c r="F43" i="4" s="1"/>
  <c r="F29" i="4"/>
  <c r="E43" i="4" s="1"/>
  <c r="E29" i="4"/>
  <c r="D43" i="4" s="1"/>
  <c r="I32" i="4"/>
  <c r="H55" i="4" s="1"/>
  <c r="H32" i="4"/>
  <c r="G55" i="4" s="1"/>
  <c r="G32" i="4"/>
  <c r="F55" i="4" s="1"/>
  <c r="F32" i="4"/>
  <c r="E55" i="4" s="1"/>
  <c r="E32" i="4"/>
  <c r="D55" i="4" s="1"/>
  <c r="I31" i="4"/>
  <c r="H56" i="4" s="1"/>
  <c r="H31" i="4"/>
  <c r="G56" i="4" s="1"/>
  <c r="G31" i="4"/>
  <c r="F56" i="4" s="1"/>
  <c r="F31" i="4"/>
  <c r="E56" i="4" s="1"/>
  <c r="E31" i="4"/>
  <c r="D56" i="4" s="1"/>
  <c r="I28" i="4"/>
  <c r="H66" i="4" s="1"/>
  <c r="H28" i="4"/>
  <c r="G66" i="4" s="1"/>
  <c r="G28" i="4"/>
  <c r="F66" i="4" s="1"/>
  <c r="F28" i="4"/>
  <c r="E66" i="4" s="1"/>
  <c r="E28" i="4"/>
  <c r="D66" i="4" s="1"/>
  <c r="I27" i="4"/>
  <c r="H65" i="4" s="1"/>
  <c r="H27" i="4"/>
  <c r="G65" i="4" s="1"/>
  <c r="G27" i="4"/>
  <c r="F65" i="4" s="1"/>
  <c r="F27" i="4"/>
  <c r="E65" i="4" s="1"/>
  <c r="E27" i="4"/>
  <c r="D65" i="4" s="1"/>
  <c r="I30" i="4"/>
  <c r="H78" i="4" s="1"/>
  <c r="H30" i="4"/>
  <c r="G78" i="4" s="1"/>
  <c r="G30" i="4"/>
  <c r="F78" i="4" s="1"/>
  <c r="F30" i="4"/>
  <c r="E78" i="4" s="1"/>
  <c r="E30" i="4"/>
  <c r="D78" i="4" s="1"/>
  <c r="I22" i="4"/>
  <c r="H47" i="4" s="1"/>
  <c r="H22" i="4"/>
  <c r="G47" i="4" s="1"/>
  <c r="G22" i="4"/>
  <c r="F47" i="4" s="1"/>
  <c r="F22" i="4"/>
  <c r="E47" i="4" s="1"/>
  <c r="E22" i="4"/>
  <c r="D47" i="4" s="1"/>
  <c r="I26" i="4"/>
  <c r="H80" i="4" s="1"/>
  <c r="H26" i="4"/>
  <c r="G80" i="4" s="1"/>
  <c r="G26" i="4"/>
  <c r="F80" i="4" s="1"/>
  <c r="F26" i="4"/>
  <c r="E80" i="4" s="1"/>
  <c r="E26" i="4"/>
  <c r="D80" i="4" s="1"/>
  <c r="I21" i="4"/>
  <c r="H67" i="4" s="1"/>
  <c r="H21" i="4"/>
  <c r="G67" i="4" s="1"/>
  <c r="G21" i="4"/>
  <c r="F67" i="4" s="1"/>
  <c r="F21" i="4"/>
  <c r="E67" i="4" s="1"/>
  <c r="E21" i="4"/>
  <c r="D67" i="4" s="1"/>
  <c r="I25" i="4"/>
  <c r="H49" i="4" s="1"/>
  <c r="H25" i="4"/>
  <c r="G49" i="4" s="1"/>
  <c r="G25" i="4"/>
  <c r="F49" i="4" s="1"/>
  <c r="F25" i="4"/>
  <c r="E49" i="4" s="1"/>
  <c r="E25" i="4"/>
  <c r="D49" i="4" s="1"/>
  <c r="I24" i="4"/>
  <c r="H72" i="4" s="1"/>
  <c r="H24" i="4"/>
  <c r="G72" i="4" s="1"/>
  <c r="G24" i="4"/>
  <c r="F72" i="4" s="1"/>
  <c r="F24" i="4"/>
  <c r="E72" i="4" s="1"/>
  <c r="E24" i="4"/>
  <c r="D72" i="4" s="1"/>
  <c r="I19" i="4"/>
  <c r="H50" i="4" s="1"/>
  <c r="H19" i="4"/>
  <c r="G50" i="4" s="1"/>
  <c r="G19" i="4"/>
  <c r="F50" i="4" s="1"/>
  <c r="F19" i="4"/>
  <c r="E50" i="4" s="1"/>
  <c r="E19" i="4"/>
  <c r="D50" i="4" s="1"/>
  <c r="I23" i="4"/>
  <c r="H71" i="4" s="1"/>
  <c r="H23" i="4"/>
  <c r="G71" i="4" s="1"/>
  <c r="G23" i="4"/>
  <c r="F71" i="4" s="1"/>
  <c r="F23" i="4"/>
  <c r="E71" i="4" s="1"/>
  <c r="E23" i="4"/>
  <c r="D71" i="4" s="1"/>
  <c r="I20" i="4"/>
  <c r="H74" i="4" s="1"/>
  <c r="H20" i="4"/>
  <c r="G74" i="4" s="1"/>
  <c r="G20" i="4"/>
  <c r="F74" i="4" s="1"/>
  <c r="F20" i="4"/>
  <c r="E74" i="4" s="1"/>
  <c r="E20" i="4"/>
  <c r="D74" i="4" s="1"/>
  <c r="I14" i="4"/>
  <c r="H64" i="4" s="1"/>
  <c r="H14" i="4"/>
  <c r="G64" i="4" s="1"/>
  <c r="G14" i="4"/>
  <c r="F64" i="4" s="1"/>
  <c r="F14" i="4"/>
  <c r="E64" i="4" s="1"/>
  <c r="E14" i="4"/>
  <c r="D64" i="4" s="1"/>
  <c r="I17" i="4"/>
  <c r="H70" i="4" s="1"/>
  <c r="H17" i="4"/>
  <c r="G70" i="4" s="1"/>
  <c r="G17" i="4"/>
  <c r="F70" i="4" s="1"/>
  <c r="F17" i="4"/>
  <c r="E70" i="4" s="1"/>
  <c r="E17" i="4"/>
  <c r="D70" i="4" s="1"/>
  <c r="I16" i="4"/>
  <c r="H62" i="4" s="1"/>
  <c r="H16" i="4"/>
  <c r="G62" i="4" s="1"/>
  <c r="G16" i="4"/>
  <c r="F62" i="4" s="1"/>
  <c r="F16" i="4"/>
  <c r="E62" i="4" s="1"/>
  <c r="E16" i="4"/>
  <c r="D62" i="4" s="1"/>
  <c r="I18" i="4"/>
  <c r="H63" i="4" s="1"/>
  <c r="H18" i="4"/>
  <c r="G63" i="4" s="1"/>
  <c r="G18" i="4"/>
  <c r="F63" i="4" s="1"/>
  <c r="F18" i="4"/>
  <c r="E63" i="4" s="1"/>
  <c r="E18" i="4"/>
  <c r="D63" i="4" s="1"/>
  <c r="I15" i="4"/>
  <c r="H73" i="4" s="1"/>
  <c r="H15" i="4"/>
  <c r="G73" i="4" s="1"/>
  <c r="G15" i="4"/>
  <c r="F73" i="4" s="1"/>
  <c r="F15" i="4"/>
  <c r="E73" i="4" s="1"/>
  <c r="E15" i="4"/>
  <c r="D73" i="4" s="1"/>
  <c r="I13" i="4"/>
  <c r="H82" i="4" s="1"/>
  <c r="H13" i="4"/>
  <c r="G82" i="4" s="1"/>
  <c r="G13" i="4"/>
  <c r="F82" i="4" s="1"/>
  <c r="F13" i="4"/>
  <c r="E82" i="4" s="1"/>
  <c r="E13" i="4"/>
  <c r="D82" i="4" s="1"/>
  <c r="I11" i="4"/>
  <c r="H68" i="4" s="1"/>
  <c r="H11" i="4"/>
  <c r="G68" i="4" s="1"/>
  <c r="G11" i="4"/>
  <c r="F68" i="4" s="1"/>
  <c r="F11" i="4"/>
  <c r="E68" i="4" s="1"/>
  <c r="E11" i="4"/>
  <c r="D68" i="4" s="1"/>
  <c r="I10" i="4"/>
  <c r="H42" i="4" s="1"/>
  <c r="H10" i="4"/>
  <c r="G42" i="4" s="1"/>
  <c r="G10" i="4"/>
  <c r="F42" i="4" s="1"/>
  <c r="F10" i="4"/>
  <c r="E42" i="4" s="1"/>
  <c r="E10" i="4"/>
  <c r="D42" i="4" s="1"/>
  <c r="I12" i="4"/>
  <c r="H45" i="4" s="1"/>
  <c r="H12" i="4"/>
  <c r="G45" i="4" s="1"/>
  <c r="G12" i="4"/>
  <c r="F45" i="4" s="1"/>
  <c r="F12" i="4"/>
  <c r="E45" i="4" s="1"/>
  <c r="E12" i="4"/>
  <c r="D45" i="4" s="1"/>
  <c r="I7" i="4"/>
  <c r="H46" i="4" s="1"/>
  <c r="H7" i="4"/>
  <c r="G46" i="4" s="1"/>
  <c r="G7" i="4"/>
  <c r="F46" i="4" s="1"/>
  <c r="F7" i="4"/>
  <c r="E46" i="4" s="1"/>
  <c r="E7" i="4"/>
  <c r="D46" i="4" s="1"/>
  <c r="I9" i="4"/>
  <c r="H57" i="4" s="1"/>
  <c r="H9" i="4"/>
  <c r="G57" i="4" s="1"/>
  <c r="G9" i="4"/>
  <c r="F57" i="4" s="1"/>
  <c r="F9" i="4"/>
  <c r="E57" i="4" s="1"/>
  <c r="E9" i="4"/>
  <c r="D57" i="4" s="1"/>
  <c r="I8" i="4"/>
  <c r="H44" i="4" s="1"/>
  <c r="H8" i="4"/>
  <c r="G44" i="4" s="1"/>
  <c r="G8" i="4"/>
  <c r="F44" i="4" s="1"/>
  <c r="F8" i="4"/>
  <c r="E44" i="4" s="1"/>
  <c r="E8" i="4"/>
  <c r="D44" i="4" s="1"/>
  <c r="I6" i="4"/>
  <c r="H54" i="4" s="1"/>
  <c r="H6" i="4"/>
  <c r="G54" i="4" s="1"/>
  <c r="G6" i="4"/>
  <c r="F54" i="4" s="1"/>
  <c r="F6" i="4"/>
  <c r="E54" i="4" s="1"/>
  <c r="E6" i="4"/>
  <c r="D54" i="4" s="1"/>
  <c r="I5" i="4"/>
  <c r="H58" i="4" s="1"/>
  <c r="H5" i="4"/>
  <c r="G58" i="4" s="1"/>
  <c r="G5" i="4"/>
  <c r="F58" i="4" s="1"/>
  <c r="F5" i="4"/>
  <c r="E58" i="4" s="1"/>
  <c r="E5" i="4"/>
  <c r="D58" i="4" s="1"/>
  <c r="I4" i="4"/>
  <c r="H69" i="4" s="1"/>
  <c r="H4" i="4"/>
  <c r="G69" i="4" s="1"/>
  <c r="G4" i="4"/>
  <c r="F69" i="4" s="1"/>
  <c r="F4" i="4"/>
  <c r="E69" i="4" s="1"/>
  <c r="E4" i="4"/>
  <c r="D69" i="4" s="1"/>
  <c r="C41" i="3"/>
  <c r="I54" i="5" l="1"/>
  <c r="I58" i="5"/>
  <c r="I62" i="5"/>
  <c r="I66" i="5"/>
  <c r="I70" i="5"/>
  <c r="I55" i="5"/>
  <c r="I59" i="5"/>
  <c r="I63" i="5"/>
  <c r="I67" i="5"/>
  <c r="I71" i="5"/>
  <c r="I56" i="5"/>
  <c r="I60" i="5"/>
  <c r="I64" i="5"/>
  <c r="I68" i="5"/>
  <c r="I72" i="5"/>
  <c r="I48" i="5"/>
  <c r="I38" i="5"/>
  <c r="I46" i="5"/>
  <c r="I34" i="5"/>
  <c r="I42" i="5"/>
  <c r="I31" i="5"/>
  <c r="I35" i="5"/>
  <c r="I39" i="5"/>
  <c r="I43" i="5"/>
  <c r="I47" i="5"/>
  <c r="I8" i="5"/>
  <c r="I12" i="5"/>
  <c r="I16" i="5"/>
  <c r="I20" i="5"/>
  <c r="I24" i="5"/>
  <c r="I9" i="5"/>
  <c r="I13" i="5"/>
  <c r="I17" i="5"/>
  <c r="I21" i="5"/>
  <c r="I6" i="5"/>
  <c r="I10" i="5"/>
  <c r="I14" i="5"/>
  <c r="I18" i="5"/>
  <c r="I22" i="5"/>
  <c r="I61" i="5"/>
  <c r="I65" i="5"/>
  <c r="I57" i="5"/>
  <c r="I69" i="5"/>
  <c r="I36" i="5"/>
  <c r="I40" i="5"/>
  <c r="I33" i="5"/>
  <c r="I37" i="5"/>
  <c r="I41" i="5"/>
  <c r="I45" i="5"/>
  <c r="I32" i="5"/>
  <c r="I44" i="5"/>
  <c r="I30" i="5"/>
  <c r="I19" i="5"/>
  <c r="I11" i="5"/>
  <c r="I23" i="5"/>
  <c r="I7" i="5"/>
  <c r="I15" i="5"/>
  <c r="J36" i="4"/>
  <c r="I59" i="4"/>
  <c r="T43" i="4" s="1"/>
  <c r="I51" i="4"/>
  <c r="T42" i="4" s="1"/>
  <c r="I83" i="4"/>
  <c r="T45" i="4" s="1"/>
  <c r="I69" i="4"/>
  <c r="I75" i="4" s="1"/>
  <c r="T44" i="4" s="1"/>
  <c r="D118" i="14"/>
  <c r="C118" i="14"/>
  <c r="D117" i="14"/>
  <c r="C117" i="14"/>
  <c r="D116" i="14"/>
  <c r="C116" i="14"/>
  <c r="D115" i="14"/>
  <c r="C115" i="14"/>
  <c r="D114" i="14"/>
  <c r="C114" i="14"/>
  <c r="D113" i="14"/>
  <c r="C113" i="14"/>
  <c r="D112" i="14"/>
  <c r="C112" i="14"/>
  <c r="D111" i="14"/>
  <c r="C111" i="14"/>
  <c r="D110" i="14"/>
  <c r="C110" i="14"/>
  <c r="D109" i="14"/>
  <c r="C109" i="14"/>
  <c r="D108" i="14"/>
  <c r="C108" i="14"/>
  <c r="D107" i="14"/>
  <c r="C107" i="14"/>
  <c r="D106" i="14"/>
  <c r="C106" i="14"/>
  <c r="D105" i="14"/>
  <c r="C105" i="14"/>
  <c r="D104" i="14"/>
  <c r="C104" i="14"/>
  <c r="D103" i="14"/>
  <c r="C103" i="14"/>
  <c r="D102" i="14"/>
  <c r="C102" i="14"/>
  <c r="D101" i="14"/>
  <c r="C101" i="14"/>
  <c r="D100" i="14"/>
  <c r="C100" i="14"/>
  <c r="D99" i="14"/>
  <c r="C99" i="14"/>
  <c r="D98" i="14"/>
  <c r="C98" i="14"/>
  <c r="D97" i="14"/>
  <c r="C97" i="14"/>
  <c r="D96" i="14"/>
  <c r="C96" i="14"/>
  <c r="D95" i="14"/>
  <c r="C95" i="14"/>
  <c r="D94" i="14"/>
  <c r="C94" i="14"/>
  <c r="D93" i="14"/>
  <c r="C93" i="14"/>
  <c r="D92" i="14"/>
  <c r="C92" i="14"/>
  <c r="D91" i="14"/>
  <c r="C91" i="14"/>
  <c r="D90" i="14"/>
  <c r="C90" i="14"/>
  <c r="D89" i="14"/>
  <c r="C89" i="14"/>
  <c r="D88" i="14"/>
  <c r="C88" i="14"/>
  <c r="D87" i="14"/>
  <c r="C87" i="14"/>
  <c r="D83" i="14"/>
  <c r="D82" i="14"/>
  <c r="D81" i="14"/>
  <c r="D80" i="14"/>
  <c r="D79" i="14"/>
  <c r="D78" i="14"/>
  <c r="D77" i="14"/>
  <c r="D76" i="14"/>
  <c r="D75" i="14"/>
  <c r="D74" i="14"/>
  <c r="D73" i="14"/>
  <c r="D72" i="14"/>
  <c r="D71" i="14"/>
  <c r="D70" i="14"/>
  <c r="D69" i="14"/>
  <c r="D68" i="14"/>
  <c r="D67" i="14"/>
  <c r="D66" i="14"/>
  <c r="D65" i="14"/>
  <c r="D64" i="14"/>
  <c r="D63" i="14"/>
  <c r="D62" i="14"/>
  <c r="D61" i="14"/>
  <c r="D60" i="14"/>
  <c r="D59" i="14"/>
  <c r="D58" i="14"/>
  <c r="D57" i="14"/>
  <c r="D56" i="14"/>
  <c r="D55" i="14"/>
  <c r="D54" i="14"/>
  <c r="D53" i="14"/>
  <c r="C83" i="14"/>
  <c r="C82" i="14"/>
  <c r="C81" i="14"/>
  <c r="C80" i="14"/>
  <c r="C79" i="14"/>
  <c r="C78" i="14"/>
  <c r="C77" i="14"/>
  <c r="C76" i="14"/>
  <c r="C75" i="14"/>
  <c r="C74" i="14"/>
  <c r="C73" i="14"/>
  <c r="C72" i="14"/>
  <c r="C71" i="14"/>
  <c r="C70" i="14"/>
  <c r="C69" i="14"/>
  <c r="C68" i="14"/>
  <c r="C67" i="14"/>
  <c r="C66" i="14"/>
  <c r="C65" i="14"/>
  <c r="C64" i="14"/>
  <c r="C63" i="14"/>
  <c r="C62" i="14"/>
  <c r="C61" i="14"/>
  <c r="C60" i="14"/>
  <c r="C59" i="14"/>
  <c r="C58" i="14"/>
  <c r="C57" i="14"/>
  <c r="C56" i="14"/>
  <c r="C55" i="14"/>
  <c r="C54" i="14"/>
  <c r="C53" i="14"/>
  <c r="D52" i="14"/>
  <c r="C52" i="14"/>
  <c r="D48" i="14"/>
  <c r="D47" i="14"/>
  <c r="D46" i="14"/>
  <c r="D45" i="14"/>
  <c r="D44" i="14"/>
  <c r="D43" i="14"/>
  <c r="D42" i="14"/>
  <c r="D41" i="14"/>
  <c r="D40" i="14"/>
  <c r="D39" i="14"/>
  <c r="D38" i="14"/>
  <c r="D37" i="14"/>
  <c r="D36" i="14"/>
  <c r="D35" i="14"/>
  <c r="D34" i="14"/>
  <c r="D33" i="14"/>
  <c r="D32" i="14"/>
  <c r="D31" i="14"/>
  <c r="D30" i="14"/>
  <c r="D29" i="14"/>
  <c r="D28" i="14"/>
  <c r="D27" i="14"/>
  <c r="D26" i="14"/>
  <c r="D25" i="14"/>
  <c r="D24" i="14"/>
  <c r="D23" i="14"/>
  <c r="D22" i="14"/>
  <c r="D21" i="14"/>
  <c r="D20" i="14"/>
  <c r="D19" i="14"/>
  <c r="D18" i="14"/>
  <c r="C48" i="14"/>
  <c r="C47" i="14"/>
  <c r="C46" i="14"/>
  <c r="C45" i="14"/>
  <c r="C44" i="14"/>
  <c r="C43" i="14"/>
  <c r="C42" i="14"/>
  <c r="C41" i="14"/>
  <c r="C40" i="14"/>
  <c r="C39" i="14"/>
  <c r="C38" i="14"/>
  <c r="C37" i="14"/>
  <c r="C36" i="14"/>
  <c r="C35" i="14"/>
  <c r="C34" i="14"/>
  <c r="C33" i="14"/>
  <c r="C32" i="14"/>
  <c r="C31" i="14"/>
  <c r="C30" i="14"/>
  <c r="C29" i="14"/>
  <c r="C28" i="14"/>
  <c r="C27" i="14"/>
  <c r="C26" i="14"/>
  <c r="C25" i="14"/>
  <c r="C24" i="14"/>
  <c r="C23" i="14"/>
  <c r="C22" i="14"/>
  <c r="C21" i="14"/>
  <c r="C20" i="14"/>
  <c r="C19" i="14"/>
  <c r="C18" i="14"/>
  <c r="D17" i="14"/>
  <c r="C17" i="14"/>
  <c r="D20" i="12"/>
  <c r="D19" i="12"/>
  <c r="D18" i="12"/>
  <c r="D17" i="12"/>
  <c r="D16" i="12"/>
  <c r="D15" i="12"/>
  <c r="C20" i="12"/>
  <c r="C19" i="12"/>
  <c r="C18" i="12"/>
  <c r="C17" i="12"/>
  <c r="C16" i="12"/>
  <c r="C15" i="12"/>
  <c r="E20" i="12"/>
  <c r="E19" i="12"/>
  <c r="E18" i="12"/>
  <c r="E17" i="12"/>
  <c r="E16" i="12"/>
  <c r="E15" i="12"/>
  <c r="E14" i="12"/>
  <c r="D14" i="12"/>
  <c r="C14" i="12"/>
  <c r="S41" i="4"/>
  <c r="H59" i="4" l="1"/>
  <c r="S43" i="4" s="1"/>
  <c r="H51" i="4"/>
  <c r="S42" i="4" s="1"/>
  <c r="H75" i="4"/>
  <c r="S44" i="4" s="1"/>
  <c r="H83" i="4"/>
  <c r="S45" i="4" s="1"/>
  <c r="I36" i="4"/>
  <c r="E83" i="14"/>
  <c r="F82" i="14"/>
  <c r="E81" i="14"/>
  <c r="F80" i="14"/>
  <c r="E79" i="14"/>
  <c r="F78" i="14"/>
  <c r="E77" i="14"/>
  <c r="F76" i="14"/>
  <c r="E75" i="14"/>
  <c r="F74" i="14"/>
  <c r="E73" i="14"/>
  <c r="F72" i="14"/>
  <c r="E71" i="14"/>
  <c r="F70" i="14"/>
  <c r="E69" i="14"/>
  <c r="F68" i="14"/>
  <c r="E67" i="14"/>
  <c r="F66" i="14"/>
  <c r="E65" i="14"/>
  <c r="F64" i="14"/>
  <c r="E63" i="14"/>
  <c r="F62" i="14"/>
  <c r="E61" i="14"/>
  <c r="F60" i="14"/>
  <c r="E59" i="14"/>
  <c r="F58" i="14"/>
  <c r="E57" i="14"/>
  <c r="F56" i="14"/>
  <c r="E55" i="14"/>
  <c r="F54" i="14"/>
  <c r="E53" i="14"/>
  <c r="R41" i="4"/>
  <c r="H36" i="4" l="1"/>
  <c r="G75" i="4"/>
  <c r="G59" i="4"/>
  <c r="R43" i="4" s="1"/>
  <c r="G83" i="4"/>
  <c r="R45" i="4" s="1"/>
  <c r="C5" i="14"/>
  <c r="E52" i="14"/>
  <c r="D6" i="14"/>
  <c r="F53" i="14"/>
  <c r="F55" i="14"/>
  <c r="F57" i="14"/>
  <c r="F59" i="14"/>
  <c r="F61" i="14"/>
  <c r="F63" i="14"/>
  <c r="F65" i="14"/>
  <c r="F67" i="14"/>
  <c r="F69" i="14"/>
  <c r="F71" i="14"/>
  <c r="F73" i="14"/>
  <c r="F75" i="14"/>
  <c r="F77" i="14"/>
  <c r="F79" i="14"/>
  <c r="F81" i="14"/>
  <c r="F83" i="14"/>
  <c r="F52" i="14"/>
  <c r="E54" i="14"/>
  <c r="E56" i="14"/>
  <c r="E58" i="14"/>
  <c r="E60" i="14"/>
  <c r="E62" i="14"/>
  <c r="E64" i="14"/>
  <c r="E66" i="14"/>
  <c r="E68" i="14"/>
  <c r="E70" i="14"/>
  <c r="E72" i="14"/>
  <c r="E74" i="14"/>
  <c r="E76" i="14"/>
  <c r="E78" i="14"/>
  <c r="E80" i="14"/>
  <c r="E82" i="14"/>
  <c r="E5" i="14"/>
  <c r="D5" i="14"/>
  <c r="E6" i="14"/>
  <c r="C6" i="14"/>
  <c r="G51" i="4"/>
  <c r="R42" i="4" s="1"/>
  <c r="E6" i="12"/>
  <c r="D6" i="12"/>
  <c r="C6" i="12"/>
  <c r="E5" i="12"/>
  <c r="D5" i="12"/>
  <c r="C5" i="12"/>
  <c r="R44" i="4" l="1"/>
  <c r="D24" i="12"/>
  <c r="D9" i="14"/>
  <c r="C10" i="14" s="1"/>
  <c r="D9" i="12"/>
  <c r="C10" i="12" s="1"/>
  <c r="F14" i="12"/>
  <c r="C26" i="12" l="1"/>
  <c r="C25" i="12"/>
  <c r="C30" i="12"/>
  <c r="C29" i="12"/>
  <c r="C27" i="12"/>
  <c r="C28" i="12"/>
  <c r="C24" i="12"/>
  <c r="C9" i="14"/>
  <c r="C9" i="12"/>
  <c r="T38" i="6"/>
  <c r="R38" i="6"/>
  <c r="N38" i="6"/>
  <c r="U41" i="8" l="1"/>
  <c r="U40" i="8"/>
  <c r="U39" i="8"/>
  <c r="U38" i="8"/>
  <c r="U37" i="8"/>
  <c r="U36" i="8"/>
  <c r="U35" i="8"/>
  <c r="U34" i="8"/>
  <c r="U33" i="8"/>
  <c r="U32" i="8"/>
  <c r="U31" i="8"/>
  <c r="U30" i="8"/>
  <c r="U29" i="8"/>
  <c r="U28" i="8"/>
  <c r="U27" i="8"/>
  <c r="U26" i="8"/>
  <c r="U25" i="8"/>
  <c r="U24" i="8"/>
  <c r="U23" i="8"/>
  <c r="U22" i="8"/>
  <c r="U21" i="8"/>
  <c r="U20" i="8"/>
  <c r="U19" i="8"/>
  <c r="U18" i="8"/>
  <c r="U17" i="8"/>
  <c r="U16" i="8"/>
  <c r="U15" i="8"/>
  <c r="U14" i="8"/>
  <c r="U13" i="8"/>
  <c r="U12" i="8"/>
  <c r="U11" i="8"/>
  <c r="V10" i="8"/>
  <c r="U10" i="8"/>
  <c r="F77" i="4" l="1"/>
  <c r="F61" i="4"/>
  <c r="F53" i="4"/>
  <c r="F41" i="4"/>
  <c r="Q41" i="4"/>
  <c r="F59" i="4" l="1"/>
  <c r="Q43" i="4" s="1"/>
  <c r="F51" i="4"/>
  <c r="Q42" i="4" s="1"/>
  <c r="F83" i="4"/>
  <c r="Q45" i="4" s="1"/>
  <c r="F75" i="4"/>
  <c r="Q44" i="4" s="1"/>
  <c r="G36" i="4"/>
  <c r="F23" i="6"/>
  <c r="C40" i="3"/>
  <c r="F36" i="6" l="1"/>
  <c r="F24" i="6"/>
  <c r="F37" i="6"/>
  <c r="F27" i="6"/>
  <c r="F7" i="6"/>
  <c r="F34" i="6"/>
  <c r="F18" i="6"/>
  <c r="F6" i="6"/>
  <c r="F10" i="6"/>
  <c r="F13" i="6"/>
  <c r="F30" i="6"/>
  <c r="F25" i="6"/>
  <c r="F22" i="6"/>
  <c r="F9" i="6"/>
  <c r="F21" i="6"/>
  <c r="F29" i="6"/>
  <c r="F16" i="6"/>
  <c r="F12" i="6"/>
  <c r="F11" i="6"/>
  <c r="F35" i="6"/>
  <c r="F8" i="6"/>
  <c r="F20" i="6"/>
  <c r="F32" i="6"/>
  <c r="F14" i="6"/>
  <c r="F26" i="6"/>
  <c r="F17" i="6"/>
  <c r="F28" i="6"/>
  <c r="F15" i="6"/>
  <c r="F31" i="6"/>
  <c r="F33" i="6"/>
  <c r="F19" i="6"/>
  <c r="J35" i="6"/>
  <c r="J31" i="6"/>
  <c r="J27" i="6"/>
  <c r="J23" i="6"/>
  <c r="J19" i="6"/>
  <c r="J15" i="6"/>
  <c r="J11" i="6"/>
  <c r="J7" i="6"/>
  <c r="J34" i="6"/>
  <c r="J30" i="6"/>
  <c r="J26" i="6"/>
  <c r="J22" i="6"/>
  <c r="J18" i="6"/>
  <c r="J14" i="6"/>
  <c r="J10" i="6"/>
  <c r="J6" i="6"/>
  <c r="J32" i="6"/>
  <c r="J24" i="6"/>
  <c r="J16" i="6"/>
  <c r="J8" i="6"/>
  <c r="J28" i="6"/>
  <c r="J12" i="6"/>
  <c r="J25" i="6"/>
  <c r="J9" i="6"/>
  <c r="J37" i="6"/>
  <c r="J29" i="6"/>
  <c r="J21" i="6"/>
  <c r="J13" i="6"/>
  <c r="J36" i="6"/>
  <c r="J20" i="6"/>
  <c r="J33" i="6"/>
  <c r="J17" i="6"/>
  <c r="C35" i="6"/>
  <c r="C31" i="6"/>
  <c r="C27" i="6"/>
  <c r="C23" i="6"/>
  <c r="C19" i="6"/>
  <c r="C15" i="6"/>
  <c r="C11" i="6"/>
  <c r="C7" i="6"/>
  <c r="C33" i="6"/>
  <c r="C28" i="6"/>
  <c r="C22" i="6"/>
  <c r="C17" i="6"/>
  <c r="C12" i="6"/>
  <c r="C6" i="6"/>
  <c r="C37" i="6"/>
  <c r="C26" i="6"/>
  <c r="C21" i="6"/>
  <c r="C36" i="6"/>
  <c r="C20" i="6"/>
  <c r="C9" i="6"/>
  <c r="C34" i="6"/>
  <c r="C29" i="6"/>
  <c r="C18" i="6"/>
  <c r="C8" i="6"/>
  <c r="C32" i="6"/>
  <c r="C16" i="6"/>
  <c r="C10" i="6"/>
  <c r="C30" i="6"/>
  <c r="C25" i="6"/>
  <c r="C14" i="6"/>
  <c r="C24" i="6"/>
  <c r="C13" i="6"/>
  <c r="E35" i="6"/>
  <c r="E31" i="6"/>
  <c r="E27" i="6"/>
  <c r="E23" i="6"/>
  <c r="E19" i="6"/>
  <c r="E15" i="6"/>
  <c r="E11" i="6"/>
  <c r="E7" i="6"/>
  <c r="E33" i="6"/>
  <c r="E28" i="6"/>
  <c r="E22" i="6"/>
  <c r="E17" i="6"/>
  <c r="E12" i="6"/>
  <c r="E6" i="6"/>
  <c r="E37" i="6"/>
  <c r="E26" i="6"/>
  <c r="E16" i="6"/>
  <c r="E36" i="6"/>
  <c r="E30" i="6"/>
  <c r="E20" i="6"/>
  <c r="E9" i="6"/>
  <c r="E34" i="6"/>
  <c r="E29" i="6"/>
  <c r="E18" i="6"/>
  <c r="E8" i="6"/>
  <c r="E32" i="6"/>
  <c r="E21" i="6"/>
  <c r="E10" i="6"/>
  <c r="E25" i="6"/>
  <c r="E14" i="6"/>
  <c r="E24" i="6"/>
  <c r="E13" i="6"/>
  <c r="P36" i="6"/>
  <c r="P34" i="6"/>
  <c r="P32" i="6"/>
  <c r="P30" i="6"/>
  <c r="P28" i="6"/>
  <c r="P26" i="6"/>
  <c r="P24" i="6"/>
  <c r="P22" i="6"/>
  <c r="P20" i="6"/>
  <c r="P18" i="6"/>
  <c r="P16" i="6"/>
  <c r="P14" i="6"/>
  <c r="P12" i="6"/>
  <c r="P10" i="6"/>
  <c r="P8" i="6"/>
  <c r="P6" i="6"/>
  <c r="P35" i="6"/>
  <c r="P27" i="6"/>
  <c r="P19" i="6"/>
  <c r="P11" i="6"/>
  <c r="P37" i="6"/>
  <c r="P33" i="6"/>
  <c r="P29" i="6"/>
  <c r="P25" i="6"/>
  <c r="P21" i="6"/>
  <c r="P17" i="6"/>
  <c r="P13" i="6"/>
  <c r="P9" i="6"/>
  <c r="P31" i="6"/>
  <c r="P23" i="6"/>
  <c r="P15" i="6"/>
  <c r="P7" i="6"/>
  <c r="M35" i="6"/>
  <c r="M31" i="6"/>
  <c r="M27" i="6"/>
  <c r="M23" i="6"/>
  <c r="M19" i="6"/>
  <c r="M15" i="6"/>
  <c r="M11" i="6"/>
  <c r="M7" i="6"/>
  <c r="M34" i="6"/>
  <c r="M30" i="6"/>
  <c r="M26" i="6"/>
  <c r="M22" i="6"/>
  <c r="M18" i="6"/>
  <c r="M14" i="6"/>
  <c r="M10" i="6"/>
  <c r="M6" i="6"/>
  <c r="M32" i="6"/>
  <c r="M24" i="6"/>
  <c r="M16" i="6"/>
  <c r="M8" i="6"/>
  <c r="M36" i="6"/>
  <c r="M20" i="6"/>
  <c r="M33" i="6"/>
  <c r="M9" i="6"/>
  <c r="M37" i="6"/>
  <c r="M29" i="6"/>
  <c r="M21" i="6"/>
  <c r="M13" i="6"/>
  <c r="M28" i="6"/>
  <c r="M12" i="6"/>
  <c r="M25" i="6"/>
  <c r="M17" i="6"/>
  <c r="K36" i="6"/>
  <c r="K34" i="6"/>
  <c r="K32" i="6"/>
  <c r="K30" i="6"/>
  <c r="K28" i="6"/>
  <c r="K26" i="6"/>
  <c r="K24" i="6"/>
  <c r="K22" i="6"/>
  <c r="K20" i="6"/>
  <c r="K18" i="6"/>
  <c r="K16" i="6"/>
  <c r="K14" i="6"/>
  <c r="K12" i="6"/>
  <c r="K10" i="6"/>
  <c r="K8" i="6"/>
  <c r="K6" i="6"/>
  <c r="K35" i="6"/>
  <c r="K31" i="6"/>
  <c r="K27" i="6"/>
  <c r="K23" i="6"/>
  <c r="K19" i="6"/>
  <c r="K15" i="6"/>
  <c r="K11" i="6"/>
  <c r="K7" i="6"/>
  <c r="K37" i="6"/>
  <c r="K33" i="6"/>
  <c r="K25" i="6"/>
  <c r="K17" i="6"/>
  <c r="K9" i="6"/>
  <c r="K29" i="6"/>
  <c r="K21" i="6"/>
  <c r="K13" i="6"/>
  <c r="S35" i="6"/>
  <c r="S31" i="6"/>
  <c r="S27" i="6"/>
  <c r="S23" i="6"/>
  <c r="S19" i="6"/>
  <c r="S15" i="6"/>
  <c r="S11" i="6"/>
  <c r="S7" i="6"/>
  <c r="S34" i="6"/>
  <c r="S30" i="6"/>
  <c r="S26" i="6"/>
  <c r="S22" i="6"/>
  <c r="S18" i="6"/>
  <c r="S14" i="6"/>
  <c r="S10" i="6"/>
  <c r="S6" i="6"/>
  <c r="S32" i="6"/>
  <c r="S24" i="6"/>
  <c r="S16" i="6"/>
  <c r="S8" i="6"/>
  <c r="S36" i="6"/>
  <c r="S20" i="6"/>
  <c r="S33" i="6"/>
  <c r="S17" i="6"/>
  <c r="S37" i="6"/>
  <c r="S29" i="6"/>
  <c r="S21" i="6"/>
  <c r="S13" i="6"/>
  <c r="S28" i="6"/>
  <c r="S12" i="6"/>
  <c r="S25" i="6"/>
  <c r="S9" i="6"/>
  <c r="D35" i="6"/>
  <c r="D31" i="6"/>
  <c r="D27" i="6"/>
  <c r="D23" i="6"/>
  <c r="D19" i="6"/>
  <c r="D15" i="6"/>
  <c r="D11" i="6"/>
  <c r="D7" i="6"/>
  <c r="D33" i="6"/>
  <c r="D28" i="6"/>
  <c r="D22" i="6"/>
  <c r="D17" i="6"/>
  <c r="D12" i="6"/>
  <c r="D6" i="6"/>
  <c r="D37" i="6"/>
  <c r="D26" i="6"/>
  <c r="D16" i="6"/>
  <c r="D36" i="6"/>
  <c r="D25" i="6"/>
  <c r="D14" i="6"/>
  <c r="D29" i="6"/>
  <c r="D24" i="6"/>
  <c r="D13" i="6"/>
  <c r="D32" i="6"/>
  <c r="D21" i="6"/>
  <c r="D10" i="6"/>
  <c r="D30" i="6"/>
  <c r="D20" i="6"/>
  <c r="D9" i="6"/>
  <c r="D34" i="6"/>
  <c r="D18" i="6"/>
  <c r="D8" i="6"/>
  <c r="I35" i="6"/>
  <c r="I31" i="6"/>
  <c r="I27" i="6"/>
  <c r="I23" i="6"/>
  <c r="I19" i="6"/>
  <c r="I15" i="6"/>
  <c r="I11" i="6"/>
  <c r="I7" i="6"/>
  <c r="I34" i="6"/>
  <c r="I30" i="6"/>
  <c r="I26" i="6"/>
  <c r="I22" i="6"/>
  <c r="I18" i="6"/>
  <c r="I14" i="6"/>
  <c r="I10" i="6"/>
  <c r="I6" i="6"/>
  <c r="I32" i="6"/>
  <c r="I24" i="6"/>
  <c r="I16" i="6"/>
  <c r="I8" i="6"/>
  <c r="I28" i="6"/>
  <c r="I12" i="6"/>
  <c r="I25" i="6"/>
  <c r="I9" i="6"/>
  <c r="I37" i="6"/>
  <c r="I29" i="6"/>
  <c r="I21" i="6"/>
  <c r="I13" i="6"/>
  <c r="I36" i="6"/>
  <c r="I20" i="6"/>
  <c r="I33" i="6"/>
  <c r="I17" i="6"/>
  <c r="H35" i="6"/>
  <c r="H31" i="6"/>
  <c r="H27" i="6"/>
  <c r="H23" i="6"/>
  <c r="H19" i="6"/>
  <c r="H15" i="6"/>
  <c r="H11" i="6"/>
  <c r="H7" i="6"/>
  <c r="H34" i="6"/>
  <c r="H30" i="6"/>
  <c r="H26" i="6"/>
  <c r="H22" i="6"/>
  <c r="H32" i="6"/>
  <c r="H24" i="6"/>
  <c r="H17" i="6"/>
  <c r="H12" i="6"/>
  <c r="H6" i="6"/>
  <c r="H28" i="6"/>
  <c r="H14" i="6"/>
  <c r="H33" i="6"/>
  <c r="H13" i="6"/>
  <c r="H37" i="6"/>
  <c r="H29" i="6"/>
  <c r="H21" i="6"/>
  <c r="H16" i="6"/>
  <c r="H10" i="6"/>
  <c r="H36" i="6"/>
  <c r="H20" i="6"/>
  <c r="H9" i="6"/>
  <c r="H25" i="6"/>
  <c r="H18" i="6"/>
  <c r="H8" i="6"/>
  <c r="L36" i="6"/>
  <c r="L34" i="6"/>
  <c r="L32" i="6"/>
  <c r="L30" i="6"/>
  <c r="L28" i="6"/>
  <c r="L26" i="6"/>
  <c r="L24" i="6"/>
  <c r="L22" i="6"/>
  <c r="L20" i="6"/>
  <c r="L18" i="6"/>
  <c r="L16" i="6"/>
  <c r="L14" i="6"/>
  <c r="L12" i="6"/>
  <c r="L10" i="6"/>
  <c r="L8" i="6"/>
  <c r="L6" i="6"/>
  <c r="L31" i="6"/>
  <c r="L23" i="6"/>
  <c r="L15" i="6"/>
  <c r="L7" i="6"/>
  <c r="L37" i="6"/>
  <c r="L33" i="6"/>
  <c r="L29" i="6"/>
  <c r="L25" i="6"/>
  <c r="L21" i="6"/>
  <c r="L17" i="6"/>
  <c r="L13" i="6"/>
  <c r="L9" i="6"/>
  <c r="L35" i="6"/>
  <c r="L27" i="6"/>
  <c r="L19" i="6"/>
  <c r="L11" i="6"/>
  <c r="O36" i="6"/>
  <c r="O34" i="6"/>
  <c r="O32" i="6"/>
  <c r="O30" i="6"/>
  <c r="O28" i="6"/>
  <c r="O26" i="6"/>
  <c r="O24" i="6"/>
  <c r="O22" i="6"/>
  <c r="O20" i="6"/>
  <c r="O18" i="6"/>
  <c r="O16" i="6"/>
  <c r="O14" i="6"/>
  <c r="O12" i="6"/>
  <c r="O10" i="6"/>
  <c r="O8" i="6"/>
  <c r="O6" i="6"/>
  <c r="O35" i="6"/>
  <c r="O31" i="6"/>
  <c r="O27" i="6"/>
  <c r="O23" i="6"/>
  <c r="O19" i="6"/>
  <c r="O15" i="6"/>
  <c r="O11" i="6"/>
  <c r="O7" i="6"/>
  <c r="O33" i="6"/>
  <c r="O21" i="6"/>
  <c r="O13" i="6"/>
  <c r="O37" i="6"/>
  <c r="O29" i="6"/>
  <c r="O25" i="6"/>
  <c r="O17" i="6"/>
  <c r="O9" i="6"/>
  <c r="G35" i="6"/>
  <c r="G31" i="6"/>
  <c r="G27" i="6"/>
  <c r="G23" i="6"/>
  <c r="G19" i="6"/>
  <c r="G15" i="6"/>
  <c r="G11" i="6"/>
  <c r="G7" i="6"/>
  <c r="G33" i="6"/>
  <c r="G28" i="6"/>
  <c r="G22" i="6"/>
  <c r="G17" i="6"/>
  <c r="G12" i="6"/>
  <c r="G6" i="6"/>
  <c r="G37" i="6"/>
  <c r="G16" i="6"/>
  <c r="G30" i="6"/>
  <c r="G20" i="6"/>
  <c r="G34" i="6"/>
  <c r="G24" i="6"/>
  <c r="G18" i="6"/>
  <c r="G8" i="6"/>
  <c r="G32" i="6"/>
  <c r="G26" i="6"/>
  <c r="G21" i="6"/>
  <c r="G10" i="6"/>
  <c r="G36" i="6"/>
  <c r="G25" i="6"/>
  <c r="G14" i="6"/>
  <c r="G9" i="6"/>
  <c r="G29" i="6"/>
  <c r="G13" i="6"/>
  <c r="Q35" i="6"/>
  <c r="Q31" i="6"/>
  <c r="Q27" i="6"/>
  <c r="Q23" i="6"/>
  <c r="Q19" i="6"/>
  <c r="Q15" i="6"/>
  <c r="Q11" i="6"/>
  <c r="Q7" i="6"/>
  <c r="Q34" i="6"/>
  <c r="Q30" i="6"/>
  <c r="Q26" i="6"/>
  <c r="Q22" i="6"/>
  <c r="Q18" i="6"/>
  <c r="Q14" i="6"/>
  <c r="Q10" i="6"/>
  <c r="Q6" i="6"/>
  <c r="Q32" i="6"/>
  <c r="Q24" i="6"/>
  <c r="Q16" i="6"/>
  <c r="Q8" i="6"/>
  <c r="Q28" i="6"/>
  <c r="Q12" i="6"/>
  <c r="Q33" i="6"/>
  <c r="Q17" i="6"/>
  <c r="Q37" i="6"/>
  <c r="Q29" i="6"/>
  <c r="Q21" i="6"/>
  <c r="Q13" i="6"/>
  <c r="Q36" i="6"/>
  <c r="Q20" i="6"/>
  <c r="Q25" i="6"/>
  <c r="Q9" i="6"/>
  <c r="P41" i="4"/>
  <c r="O41" i="4"/>
  <c r="E77" i="4"/>
  <c r="D77" i="4"/>
  <c r="E61" i="4"/>
  <c r="D61" i="4"/>
  <c r="E53" i="4"/>
  <c r="D53" i="4"/>
  <c r="F38" i="6" l="1"/>
  <c r="F66" i="6" s="1"/>
  <c r="U9" i="6"/>
  <c r="U23" i="6"/>
  <c r="U7" i="6"/>
  <c r="U30" i="6"/>
  <c r="U17" i="6"/>
  <c r="J38" i="6"/>
  <c r="G38" i="6"/>
  <c r="E38" i="6"/>
  <c r="U24" i="6"/>
  <c r="U10" i="6"/>
  <c r="U18" i="6"/>
  <c r="U20" i="6"/>
  <c r="U37" i="6"/>
  <c r="U22" i="6"/>
  <c r="U11" i="6"/>
  <c r="U27" i="6"/>
  <c r="U8" i="6"/>
  <c r="D38" i="6"/>
  <c r="U14" i="6"/>
  <c r="U16" i="6"/>
  <c r="U29" i="6"/>
  <c r="U36" i="6"/>
  <c r="C38" i="6"/>
  <c r="U6" i="6"/>
  <c r="U28" i="6"/>
  <c r="U15" i="6"/>
  <c r="U31" i="6"/>
  <c r="U13" i="6"/>
  <c r="U26" i="6"/>
  <c r="H38" i="6"/>
  <c r="Q38" i="6"/>
  <c r="O38" i="6"/>
  <c r="L38" i="6"/>
  <c r="I38" i="6"/>
  <c r="S38" i="6"/>
  <c r="K38" i="6"/>
  <c r="M38" i="6"/>
  <c r="P38" i="6"/>
  <c r="F58" i="6"/>
  <c r="F64" i="6"/>
  <c r="F71" i="6"/>
  <c r="U25" i="6"/>
  <c r="U32" i="6"/>
  <c r="U34" i="6"/>
  <c r="U21" i="6"/>
  <c r="U12" i="6"/>
  <c r="U33" i="6"/>
  <c r="U19" i="6"/>
  <c r="U35" i="6"/>
  <c r="E41" i="4"/>
  <c r="D41" i="4"/>
  <c r="F70" i="6" l="1"/>
  <c r="F67" i="6"/>
  <c r="F53" i="6"/>
  <c r="F60" i="6"/>
  <c r="F65" i="6"/>
  <c r="F68" i="6"/>
  <c r="F72" i="6"/>
  <c r="F69" i="6"/>
  <c r="F74" i="6"/>
  <c r="F59" i="6"/>
  <c r="F63" i="6"/>
  <c r="F49" i="6"/>
  <c r="F54" i="6"/>
  <c r="F46" i="6"/>
  <c r="F43" i="6"/>
  <c r="F44" i="6"/>
  <c r="F47" i="6"/>
  <c r="F48" i="6"/>
  <c r="F73" i="6"/>
  <c r="F57" i="6"/>
  <c r="F62" i="6"/>
  <c r="F51" i="6"/>
  <c r="F52" i="6"/>
  <c r="F55" i="6"/>
  <c r="F56" i="6"/>
  <c r="F45" i="6"/>
  <c r="F61" i="6"/>
  <c r="F50" i="6"/>
  <c r="Q74" i="6"/>
  <c r="Q70" i="6"/>
  <c r="Q66" i="6"/>
  <c r="Q62" i="6"/>
  <c r="Q58" i="6"/>
  <c r="Q54" i="6"/>
  <c r="Q50" i="6"/>
  <c r="Q46" i="6"/>
  <c r="Q73" i="6"/>
  <c r="Q69" i="6"/>
  <c r="Q65" i="6"/>
  <c r="Q61" i="6"/>
  <c r="Q57" i="6"/>
  <c r="Q53" i="6"/>
  <c r="Q49" i="6"/>
  <c r="Q45" i="6"/>
  <c r="Q72" i="6"/>
  <c r="Q64" i="6"/>
  <c r="Q56" i="6"/>
  <c r="Q48" i="6"/>
  <c r="Q71" i="6"/>
  <c r="Q63" i="6"/>
  <c r="Q55" i="6"/>
  <c r="Q47" i="6"/>
  <c r="Q68" i="6"/>
  <c r="Q52" i="6"/>
  <c r="Q67" i="6"/>
  <c r="Q51" i="6"/>
  <c r="Q60" i="6"/>
  <c r="Q44" i="6"/>
  <c r="Q59" i="6"/>
  <c r="Q43" i="6"/>
  <c r="P74" i="6"/>
  <c r="P70" i="6"/>
  <c r="P66" i="6"/>
  <c r="P62" i="6"/>
  <c r="P58" i="6"/>
  <c r="P54" i="6"/>
  <c r="P50" i="6"/>
  <c r="P46" i="6"/>
  <c r="P73" i="6"/>
  <c r="P69" i="6"/>
  <c r="P65" i="6"/>
  <c r="P61" i="6"/>
  <c r="P57" i="6"/>
  <c r="P53" i="6"/>
  <c r="P49" i="6"/>
  <c r="P45" i="6"/>
  <c r="P72" i="6"/>
  <c r="P64" i="6"/>
  <c r="P56" i="6"/>
  <c r="P48" i="6"/>
  <c r="P71" i="6"/>
  <c r="P63" i="6"/>
  <c r="P55" i="6"/>
  <c r="P47" i="6"/>
  <c r="P68" i="6"/>
  <c r="P52" i="6"/>
  <c r="P67" i="6"/>
  <c r="P51" i="6"/>
  <c r="P60" i="6"/>
  <c r="P44" i="6"/>
  <c r="P59" i="6"/>
  <c r="P43" i="6"/>
  <c r="I74" i="6"/>
  <c r="I70" i="6"/>
  <c r="I66" i="6"/>
  <c r="I62" i="6"/>
  <c r="I58" i="6"/>
  <c r="I54" i="6"/>
  <c r="I50" i="6"/>
  <c r="I46" i="6"/>
  <c r="I69" i="6"/>
  <c r="I64" i="6"/>
  <c r="I59" i="6"/>
  <c r="I53" i="6"/>
  <c r="I48" i="6"/>
  <c r="I43" i="6"/>
  <c r="I73" i="6"/>
  <c r="I68" i="6"/>
  <c r="I63" i="6"/>
  <c r="I57" i="6"/>
  <c r="I52" i="6"/>
  <c r="I47" i="6"/>
  <c r="I67" i="6"/>
  <c r="I56" i="6"/>
  <c r="I45" i="6"/>
  <c r="I65" i="6"/>
  <c r="I55" i="6"/>
  <c r="I44" i="6"/>
  <c r="I72" i="6"/>
  <c r="I61" i="6"/>
  <c r="I51" i="6"/>
  <c r="I71" i="6"/>
  <c r="I60" i="6"/>
  <c r="I49" i="6"/>
  <c r="H74" i="6"/>
  <c r="H70" i="6"/>
  <c r="H66" i="6"/>
  <c r="H62" i="6"/>
  <c r="H58" i="6"/>
  <c r="H54" i="6"/>
  <c r="H50" i="6"/>
  <c r="H46" i="6"/>
  <c r="H69" i="6"/>
  <c r="H64" i="6"/>
  <c r="H59" i="6"/>
  <c r="H53" i="6"/>
  <c r="H48" i="6"/>
  <c r="H43" i="6"/>
  <c r="H73" i="6"/>
  <c r="H68" i="6"/>
  <c r="H63" i="6"/>
  <c r="H57" i="6"/>
  <c r="H52" i="6"/>
  <c r="H47" i="6"/>
  <c r="H67" i="6"/>
  <c r="H56" i="6"/>
  <c r="H45" i="6"/>
  <c r="H65" i="6"/>
  <c r="H55" i="6"/>
  <c r="H44" i="6"/>
  <c r="H72" i="6"/>
  <c r="H61" i="6"/>
  <c r="H51" i="6"/>
  <c r="H71" i="6"/>
  <c r="H60" i="6"/>
  <c r="H49" i="6"/>
  <c r="D74" i="6"/>
  <c r="D70" i="6"/>
  <c r="D66" i="6"/>
  <c r="D62" i="6"/>
  <c r="D58" i="6"/>
  <c r="D54" i="6"/>
  <c r="D50" i="6"/>
  <c r="D46" i="6"/>
  <c r="D73" i="6"/>
  <c r="D69" i="6"/>
  <c r="D65" i="6"/>
  <c r="D57" i="6"/>
  <c r="D53" i="6"/>
  <c r="D49" i="6"/>
  <c r="D45" i="6"/>
  <c r="D61" i="6"/>
  <c r="D72" i="6"/>
  <c r="D64" i="6"/>
  <c r="D56" i="6"/>
  <c r="D48" i="6"/>
  <c r="D71" i="6"/>
  <c r="D63" i="6"/>
  <c r="D55" i="6"/>
  <c r="D47" i="6"/>
  <c r="D68" i="6"/>
  <c r="D60" i="6"/>
  <c r="D52" i="6"/>
  <c r="D44" i="6"/>
  <c r="D59" i="6"/>
  <c r="D43" i="6"/>
  <c r="D67" i="6"/>
  <c r="D51" i="6"/>
  <c r="J74" i="6"/>
  <c r="J70" i="6"/>
  <c r="J66" i="6"/>
  <c r="J62" i="6"/>
  <c r="J58" i="6"/>
  <c r="J54" i="6"/>
  <c r="J50" i="6"/>
  <c r="J46" i="6"/>
  <c r="J69" i="6"/>
  <c r="J64" i="6"/>
  <c r="J59" i="6"/>
  <c r="J53" i="6"/>
  <c r="J48" i="6"/>
  <c r="J43" i="6"/>
  <c r="J73" i="6"/>
  <c r="J68" i="6"/>
  <c r="J63" i="6"/>
  <c r="J57" i="6"/>
  <c r="J52" i="6"/>
  <c r="J47" i="6"/>
  <c r="J67" i="6"/>
  <c r="J56" i="6"/>
  <c r="J45" i="6"/>
  <c r="J65" i="6"/>
  <c r="J55" i="6"/>
  <c r="J44" i="6"/>
  <c r="J72" i="6"/>
  <c r="J61" i="6"/>
  <c r="J51" i="6"/>
  <c r="J71" i="6"/>
  <c r="J60" i="6"/>
  <c r="J49" i="6"/>
  <c r="C74" i="6"/>
  <c r="C70" i="6"/>
  <c r="C66" i="6"/>
  <c r="C62" i="6"/>
  <c r="C58" i="6"/>
  <c r="C54" i="6"/>
  <c r="C50" i="6"/>
  <c r="C46" i="6"/>
  <c r="C73" i="6"/>
  <c r="C68" i="6"/>
  <c r="C63" i="6"/>
  <c r="C57" i="6"/>
  <c r="C52" i="6"/>
  <c r="C47" i="6"/>
  <c r="C72" i="6"/>
  <c r="C67" i="6"/>
  <c r="C61" i="6"/>
  <c r="C56" i="6"/>
  <c r="C51" i="6"/>
  <c r="C45" i="6"/>
  <c r="C71" i="6"/>
  <c r="C65" i="6"/>
  <c r="C60" i="6"/>
  <c r="C55" i="6"/>
  <c r="C49" i="6"/>
  <c r="C44" i="6"/>
  <c r="C64" i="6"/>
  <c r="C48" i="6"/>
  <c r="C69" i="6"/>
  <c r="C59" i="6"/>
  <c r="C53" i="6"/>
  <c r="C43" i="6"/>
  <c r="M74" i="6"/>
  <c r="M70" i="6"/>
  <c r="M66" i="6"/>
  <c r="M62" i="6"/>
  <c r="M58" i="6"/>
  <c r="M54" i="6"/>
  <c r="M50" i="6"/>
  <c r="M46" i="6"/>
  <c r="M73" i="6"/>
  <c r="M69" i="6"/>
  <c r="M65" i="6"/>
  <c r="M61" i="6"/>
  <c r="M57" i="6"/>
  <c r="M53" i="6"/>
  <c r="M49" i="6"/>
  <c r="M45" i="6"/>
  <c r="M72" i="6"/>
  <c r="M64" i="6"/>
  <c r="M56" i="6"/>
  <c r="M48" i="6"/>
  <c r="M71" i="6"/>
  <c r="M63" i="6"/>
  <c r="M55" i="6"/>
  <c r="M47" i="6"/>
  <c r="M68" i="6"/>
  <c r="M52" i="6"/>
  <c r="M67" i="6"/>
  <c r="M51" i="6"/>
  <c r="M60" i="6"/>
  <c r="M44" i="6"/>
  <c r="M59" i="6"/>
  <c r="M43" i="6"/>
  <c r="L74" i="6"/>
  <c r="L70" i="6"/>
  <c r="L66" i="6"/>
  <c r="L62" i="6"/>
  <c r="L58" i="6"/>
  <c r="L54" i="6"/>
  <c r="L50" i="6"/>
  <c r="L46" i="6"/>
  <c r="L73" i="6"/>
  <c r="L69" i="6"/>
  <c r="L65" i="6"/>
  <c r="L72" i="6"/>
  <c r="L64" i="6"/>
  <c r="L59" i="6"/>
  <c r="L53" i="6"/>
  <c r="L48" i="6"/>
  <c r="L43" i="6"/>
  <c r="L71" i="6"/>
  <c r="L63" i="6"/>
  <c r="L57" i="6"/>
  <c r="L52" i="6"/>
  <c r="L47" i="6"/>
  <c r="L68" i="6"/>
  <c r="L56" i="6"/>
  <c r="L45" i="6"/>
  <c r="L67" i="6"/>
  <c r="L55" i="6"/>
  <c r="L44" i="6"/>
  <c r="L61" i="6"/>
  <c r="L51" i="6"/>
  <c r="L60" i="6"/>
  <c r="L49" i="6"/>
  <c r="S74" i="6"/>
  <c r="S70" i="6"/>
  <c r="S66" i="6"/>
  <c r="S62" i="6"/>
  <c r="S58" i="6"/>
  <c r="S54" i="6"/>
  <c r="S50" i="6"/>
  <c r="S46" i="6"/>
  <c r="S73" i="6"/>
  <c r="S69" i="6"/>
  <c r="S65" i="6"/>
  <c r="S61" i="6"/>
  <c r="S57" i="6"/>
  <c r="S53" i="6"/>
  <c r="S49" i="6"/>
  <c r="S45" i="6"/>
  <c r="S72" i="6"/>
  <c r="S64" i="6"/>
  <c r="S56" i="6"/>
  <c r="S48" i="6"/>
  <c r="S71" i="6"/>
  <c r="S63" i="6"/>
  <c r="S55" i="6"/>
  <c r="S47" i="6"/>
  <c r="S68" i="6"/>
  <c r="S52" i="6"/>
  <c r="S67" i="6"/>
  <c r="S51" i="6"/>
  <c r="S60" i="6"/>
  <c r="S44" i="6"/>
  <c r="S59" i="6"/>
  <c r="S43" i="6"/>
  <c r="G74" i="6"/>
  <c r="G70" i="6"/>
  <c r="G66" i="6"/>
  <c r="G62" i="6"/>
  <c r="G58" i="6"/>
  <c r="G69" i="6"/>
  <c r="G64" i="6"/>
  <c r="G59" i="6"/>
  <c r="G54" i="6"/>
  <c r="G50" i="6"/>
  <c r="G46" i="6"/>
  <c r="G73" i="6"/>
  <c r="G68" i="6"/>
  <c r="G63" i="6"/>
  <c r="G57" i="6"/>
  <c r="G53" i="6"/>
  <c r="G49" i="6"/>
  <c r="G45" i="6"/>
  <c r="G67" i="6"/>
  <c r="G56" i="6"/>
  <c r="G48" i="6"/>
  <c r="G65" i="6"/>
  <c r="G55" i="6"/>
  <c r="G47" i="6"/>
  <c r="G72" i="6"/>
  <c r="G61" i="6"/>
  <c r="G52" i="6"/>
  <c r="G44" i="6"/>
  <c r="G71" i="6"/>
  <c r="G60" i="6"/>
  <c r="G43" i="6"/>
  <c r="G51" i="6"/>
  <c r="K74" i="6"/>
  <c r="K70" i="6"/>
  <c r="K66" i="6"/>
  <c r="K62" i="6"/>
  <c r="K58" i="6"/>
  <c r="K54" i="6"/>
  <c r="K50" i="6"/>
  <c r="K46" i="6"/>
  <c r="K69" i="6"/>
  <c r="K64" i="6"/>
  <c r="K59" i="6"/>
  <c r="K53" i="6"/>
  <c r="K48" i="6"/>
  <c r="K43" i="6"/>
  <c r="K73" i="6"/>
  <c r="K68" i="6"/>
  <c r="K63" i="6"/>
  <c r="K57" i="6"/>
  <c r="K52" i="6"/>
  <c r="K47" i="6"/>
  <c r="K67" i="6"/>
  <c r="K56" i="6"/>
  <c r="K45" i="6"/>
  <c r="K65" i="6"/>
  <c r="K55" i="6"/>
  <c r="K44" i="6"/>
  <c r="K72" i="6"/>
  <c r="K61" i="6"/>
  <c r="K51" i="6"/>
  <c r="K71" i="6"/>
  <c r="K60" i="6"/>
  <c r="K49" i="6"/>
  <c r="O74" i="6"/>
  <c r="O70" i="6"/>
  <c r="O66" i="6"/>
  <c r="O62" i="6"/>
  <c r="O58" i="6"/>
  <c r="O54" i="6"/>
  <c r="O50" i="6"/>
  <c r="O46" i="6"/>
  <c r="O73" i="6"/>
  <c r="O69" i="6"/>
  <c r="O65" i="6"/>
  <c r="O61" i="6"/>
  <c r="O57" i="6"/>
  <c r="O53" i="6"/>
  <c r="O49" i="6"/>
  <c r="O45" i="6"/>
  <c r="O72" i="6"/>
  <c r="O64" i="6"/>
  <c r="O56" i="6"/>
  <c r="O48" i="6"/>
  <c r="O71" i="6"/>
  <c r="O63" i="6"/>
  <c r="O55" i="6"/>
  <c r="O47" i="6"/>
  <c r="O68" i="6"/>
  <c r="O52" i="6"/>
  <c r="O67" i="6"/>
  <c r="O51" i="6"/>
  <c r="O60" i="6"/>
  <c r="O44" i="6"/>
  <c r="O59" i="6"/>
  <c r="O43" i="6"/>
  <c r="V6" i="6"/>
  <c r="E74" i="6"/>
  <c r="E70" i="6"/>
  <c r="E66" i="6"/>
  <c r="E62" i="6"/>
  <c r="E58" i="6"/>
  <c r="E54" i="6"/>
  <c r="E50" i="6"/>
  <c r="E46" i="6"/>
  <c r="E73" i="6"/>
  <c r="E69" i="6"/>
  <c r="E65" i="6"/>
  <c r="E61" i="6"/>
  <c r="E57" i="6"/>
  <c r="E53" i="6"/>
  <c r="E49" i="6"/>
  <c r="E45" i="6"/>
  <c r="E72" i="6"/>
  <c r="E64" i="6"/>
  <c r="E56" i="6"/>
  <c r="E48" i="6"/>
  <c r="E71" i="6"/>
  <c r="E63" i="6"/>
  <c r="E55" i="6"/>
  <c r="E47" i="6"/>
  <c r="E68" i="6"/>
  <c r="E60" i="6"/>
  <c r="E52" i="6"/>
  <c r="E44" i="6"/>
  <c r="E67" i="6"/>
  <c r="E59" i="6"/>
  <c r="E43" i="6"/>
  <c r="E51" i="6"/>
  <c r="E51" i="4"/>
  <c r="P42" i="4" s="1"/>
  <c r="E83" i="4"/>
  <c r="P45" i="4" s="1"/>
  <c r="F36" i="4"/>
  <c r="C42" i="3" s="1"/>
  <c r="E75" i="4"/>
  <c r="P44" i="4" s="1"/>
  <c r="E59" i="4"/>
  <c r="P43" i="4" s="1"/>
  <c r="N45" i="4" l="1"/>
  <c r="N44" i="4"/>
  <c r="N43" i="4"/>
  <c r="N42" i="4"/>
  <c r="C82" i="4"/>
  <c r="C81" i="4"/>
  <c r="C80" i="4"/>
  <c r="C79" i="4"/>
  <c r="C78" i="4"/>
  <c r="C74" i="4"/>
  <c r="C73" i="4"/>
  <c r="C72" i="4"/>
  <c r="C71" i="4"/>
  <c r="C70" i="4"/>
  <c r="C69" i="4"/>
  <c r="C68" i="4"/>
  <c r="C67" i="4"/>
  <c r="C66" i="4"/>
  <c r="C65" i="4"/>
  <c r="C64" i="4"/>
  <c r="C63" i="4"/>
  <c r="C62" i="4"/>
  <c r="C58" i="4"/>
  <c r="C57" i="4"/>
  <c r="C56" i="4"/>
  <c r="C55" i="4"/>
  <c r="C54" i="4"/>
  <c r="C50" i="4"/>
  <c r="C49" i="4"/>
  <c r="C48" i="4"/>
  <c r="C47" i="4"/>
  <c r="C46" i="4"/>
  <c r="C45" i="4"/>
  <c r="C44" i="4"/>
  <c r="C43" i="4"/>
  <c r="C42" i="4"/>
  <c r="D13" i="4"/>
  <c r="D19" i="4"/>
  <c r="D20" i="4"/>
  <c r="D15" i="4"/>
  <c r="D5" i="4"/>
  <c r="D24" i="4"/>
  <c r="D25" i="4"/>
  <c r="D23" i="4"/>
  <c r="D9" i="4"/>
  <c r="D17" i="4"/>
  <c r="D34" i="4"/>
  <c r="D31" i="4"/>
  <c r="D4" i="4"/>
  <c r="D35" i="4"/>
  <c r="D11" i="4"/>
  <c r="D26" i="4"/>
  <c r="D33" i="4"/>
  <c r="D22" i="4"/>
  <c r="D21" i="4"/>
  <c r="D28" i="4"/>
  <c r="D7" i="4"/>
  <c r="D30" i="4"/>
  <c r="D27" i="4"/>
  <c r="D14" i="4"/>
  <c r="D12" i="4"/>
  <c r="D8" i="4"/>
  <c r="D32" i="4"/>
  <c r="D18" i="4"/>
  <c r="D29" i="4"/>
  <c r="D10" i="4"/>
  <c r="D6" i="4"/>
  <c r="D16" i="4"/>
  <c r="D75" i="4" l="1"/>
  <c r="O44" i="4" s="1"/>
  <c r="D59" i="4"/>
  <c r="O43" i="4" s="1"/>
  <c r="D83" i="4"/>
  <c r="O45" i="4" s="1"/>
  <c r="D51" i="4"/>
  <c r="O42" i="4" s="1"/>
  <c r="E36" i="4"/>
</calcChain>
</file>

<file path=xl/sharedStrings.xml><?xml version="1.0" encoding="utf-8"?>
<sst xmlns="http://schemas.openxmlformats.org/spreadsheetml/2006/main" count="2209" uniqueCount="986">
  <si>
    <t>SOURCES:</t>
  </si>
  <si>
    <t>https://www.gov.uk/government/statistics/coronavirus-job-retention-scheme-statistics-june-2020</t>
  </si>
  <si>
    <r>
      <rPr>
        <b/>
        <sz val="11"/>
        <color theme="1"/>
        <rFont val="Calibri"/>
        <family val="2"/>
        <scheme val="minor"/>
      </rPr>
      <t>DESCRIPTION:</t>
    </r>
    <r>
      <rPr>
        <sz val="11"/>
        <color theme="1"/>
        <rFont val="Calibri"/>
        <family val="2"/>
        <scheme val="minor"/>
      </rPr>
      <t xml:space="preserve"> </t>
    </r>
    <r>
      <rPr>
        <i/>
        <sz val="11"/>
        <color theme="1"/>
        <rFont val="Calibri"/>
        <family val="2"/>
        <scheme val="minor"/>
      </rPr>
      <t>Estimates of the number of claims made to the Coronavirus Job Retention Scheme (CJRS) to HM Revenue and Customs (HMRC).</t>
    </r>
  </si>
  <si>
    <t>The Coronavirus Job Retention Scheme (CJRS) was announced by the Government on 20 March 2020 in order to support employers who have been unable to undertake their normal activities through the COVID-19 period. Under CJRS, employers are able to claim support from the period starting 1 March 2020, where employees have already been furloughed from that date. The scheme currently provides employers with financial support up to 80% of salary, up to a maximum of £2,500 per month per employee, plus the associated Employer National Insurance contributions and pension contributions (up to the level of the minimum automatic enrolment employer pension contribution) on that subsidised furlough pay.</t>
  </si>
  <si>
    <t>E06000033</t>
  </si>
  <si>
    <t>E06000034</t>
  </si>
  <si>
    <t>E07000066</t>
  </si>
  <si>
    <t>Basildon</t>
  </si>
  <si>
    <t>E07000067</t>
  </si>
  <si>
    <t>Braintree</t>
  </si>
  <si>
    <t>E07000068</t>
  </si>
  <si>
    <t>Brentwood</t>
  </si>
  <si>
    <t>E07000069</t>
  </si>
  <si>
    <t>Castle Point</t>
  </si>
  <si>
    <t>E07000070</t>
  </si>
  <si>
    <t>Chelmsford</t>
  </si>
  <si>
    <t>E07000071</t>
  </si>
  <si>
    <t>Colchester</t>
  </si>
  <si>
    <t>E07000072</t>
  </si>
  <si>
    <t>Epping Forest</t>
  </si>
  <si>
    <t>E07000073</t>
  </si>
  <si>
    <t>Harlow</t>
  </si>
  <si>
    <t>E07000074</t>
  </si>
  <si>
    <t>Maldon</t>
  </si>
  <si>
    <t>E07000075</t>
  </si>
  <si>
    <t>Rochford</t>
  </si>
  <si>
    <t>E07000076</t>
  </si>
  <si>
    <t>Tendring</t>
  </si>
  <si>
    <t>E07000077</t>
  </si>
  <si>
    <t>Uttlesford</t>
  </si>
  <si>
    <t>E07000061</t>
  </si>
  <si>
    <t>Eastbourne</t>
  </si>
  <si>
    <t>E07000062</t>
  </si>
  <si>
    <t>Hastings</t>
  </si>
  <si>
    <t>E07000063</t>
  </si>
  <si>
    <t>Lewes</t>
  </si>
  <si>
    <t>E07000064</t>
  </si>
  <si>
    <t>Rother</t>
  </si>
  <si>
    <t>E07000065</t>
  </si>
  <si>
    <t>Wealden</t>
  </si>
  <si>
    <t>E07000105</t>
  </si>
  <si>
    <t>Ashford</t>
  </si>
  <si>
    <t>E07000106</t>
  </si>
  <si>
    <t>Canterbury</t>
  </si>
  <si>
    <t>E07000107</t>
  </si>
  <si>
    <t>Dartford</t>
  </si>
  <si>
    <t>E07000108</t>
  </si>
  <si>
    <t>Dover</t>
  </si>
  <si>
    <t>E07000109</t>
  </si>
  <si>
    <t>Gravesham</t>
  </si>
  <si>
    <t>E07000110</t>
  </si>
  <si>
    <t>Maidstone</t>
  </si>
  <si>
    <t>E07000111</t>
  </si>
  <si>
    <t>Sevenoaks</t>
  </si>
  <si>
    <t>E07000112</t>
  </si>
  <si>
    <t>Folkestone and Hythe</t>
  </si>
  <si>
    <t>E07000113</t>
  </si>
  <si>
    <t>Swale</t>
  </si>
  <si>
    <t>E07000114</t>
  </si>
  <si>
    <t>Thanet</t>
  </si>
  <si>
    <t>E07000115</t>
  </si>
  <si>
    <t>Tonbridge and Malling</t>
  </si>
  <si>
    <t>E07000116</t>
  </si>
  <si>
    <t>Tunbridge Wells</t>
  </si>
  <si>
    <t>E06000035</t>
  </si>
  <si>
    <t>Unitary Authority Codes</t>
  </si>
  <si>
    <t>Unitary Authority</t>
  </si>
  <si>
    <t>CORONAVIRUS JOB RETENTION SCHEME (CJRS)</t>
  </si>
  <si>
    <t>Row Labels</t>
  </si>
  <si>
    <t>Grand Total</t>
  </si>
  <si>
    <t>SELEP</t>
  </si>
  <si>
    <t>Medway</t>
  </si>
  <si>
    <t>Southend-on-Sea</t>
  </si>
  <si>
    <t>Thurrock</t>
  </si>
  <si>
    <t>UA NAME</t>
  </si>
  <si>
    <t>UA CODE</t>
  </si>
  <si>
    <t>SELEP TOTAL:</t>
  </si>
  <si>
    <t>ESSEX</t>
  </si>
  <si>
    <t>ESSEX TOTAL:</t>
  </si>
  <si>
    <t>KENT &amp; MEDWAY</t>
  </si>
  <si>
    <t>EAST SUSSEX</t>
  </si>
  <si>
    <t>OSE TOTAL:</t>
  </si>
  <si>
    <t>K&amp;M TOTAL:</t>
  </si>
  <si>
    <t>EAST SUSSEX TOTAL:</t>
  </si>
  <si>
    <t>Sum of Jun-20</t>
  </si>
  <si>
    <t>SOUTH ESSEX</t>
  </si>
  <si>
    <t>Sector</t>
  </si>
  <si>
    <t>Total Number of Employers Furloughing</t>
  </si>
  <si>
    <t>Total Number of Employments Furloughed</t>
  </si>
  <si>
    <t>Total Value of Claims (£M)</t>
  </si>
  <si>
    <t>Agriculture, forestry &amp; fishing</t>
  </si>
  <si>
    <t>Mining, quarrying &amp; utilities</t>
  </si>
  <si>
    <t>Manufacturing</t>
  </si>
  <si>
    <t>Construction</t>
  </si>
  <si>
    <t>Wholesale and retail; repair of motor vehicles</t>
  </si>
  <si>
    <t>Accommodation &amp; food services</t>
  </si>
  <si>
    <t>Information &amp; communication</t>
  </si>
  <si>
    <t>Property</t>
  </si>
  <si>
    <t>Professional, scientific &amp; technical</t>
  </si>
  <si>
    <t>Public administration &amp; defence</t>
  </si>
  <si>
    <t>Education</t>
  </si>
  <si>
    <t>Health</t>
  </si>
  <si>
    <t>Unknown and other</t>
  </si>
  <si>
    <t>SECTOR</t>
  </si>
  <si>
    <t>Total Value of Claims (£million)</t>
  </si>
  <si>
    <t>Sum of May-20</t>
  </si>
  <si>
    <t>Folkestone &amp; Hythe</t>
  </si>
  <si>
    <t>Total</t>
  </si>
  <si>
    <t>%AGE of SELEP WORKFORCE FURLOUGHED</t>
  </si>
  <si>
    <t>TOTAL SELEP FURLOUGHED</t>
  </si>
  <si>
    <t>https://www.gov.uk/government/statistics/coronavirus-job-retention-scheme-statistics-july-2020</t>
  </si>
  <si>
    <t>https://www.gov.uk/government/statistics/coronavirus-job-retention-scheme-statistics-august-2020</t>
  </si>
  <si>
    <t>Sum of Jul-20</t>
  </si>
  <si>
    <t>Motor trades</t>
  </si>
  <si>
    <t>Wholesale</t>
  </si>
  <si>
    <t>Retail</t>
  </si>
  <si>
    <t>Transport &amp; storage</t>
  </si>
  <si>
    <t>Financial &amp; insurance</t>
  </si>
  <si>
    <t>Business administration &amp; support services</t>
  </si>
  <si>
    <t>Arts, entertainment, recreation &amp; other services</t>
  </si>
  <si>
    <t>%age</t>
  </si>
  <si>
    <t>DISTRICT TOTALS</t>
  </si>
  <si>
    <t>GRAND TOTAL</t>
  </si>
  <si>
    <t>Business Register and Employment Survey : open access</t>
  </si>
  <si>
    <t>ONS Crown Copyright Reserved [from Nomis on 3 September 2020]</t>
  </si>
  <si>
    <t>date</t>
  </si>
  <si>
    <t>employment status</t>
  </si>
  <si>
    <t>Employees</t>
  </si>
  <si>
    <t>measure</t>
  </si>
  <si>
    <t>Count</t>
  </si>
  <si>
    <t>Total Number of Employees Furloughed
Based on National %age of Employee Furloughs by Sector</t>
  </si>
  <si>
    <t>AVERAGE per SECTOR:</t>
  </si>
  <si>
    <t>Employee Furloughs Compared to SELEP Sector Averages</t>
  </si>
  <si>
    <t>Employments Furloughed</t>
  </si>
  <si>
    <t>Eligible Employments</t>
  </si>
  <si>
    <t xml:space="preserve">Source: HMRC CJRS and PAYE Real Time Information </t>
  </si>
  <si>
    <t>ALL</t>
  </si>
  <si>
    <t>Female</t>
  </si>
  <si>
    <t>Male</t>
  </si>
  <si>
    <t>Unknown</t>
  </si>
  <si>
    <t>Age</t>
  </si>
  <si>
    <t>Employments furloughed</t>
  </si>
  <si>
    <t>Eligible employments</t>
  </si>
  <si>
    <t>Take up-rate</t>
  </si>
  <si>
    <t>Take-up rate</t>
  </si>
  <si>
    <t>-</t>
  </si>
  <si>
    <t>Table notes:</t>
  </si>
  <si>
    <t>Take-Up Rate</t>
  </si>
  <si>
    <t>MALE</t>
  </si>
  <si>
    <t>FEMALE</t>
  </si>
  <si>
    <t>*** NATIONAL ***</t>
  </si>
  <si>
    <t>Average</t>
  </si>
  <si>
    <t>UNITED KINGDOM</t>
  </si>
  <si>
    <t>SELEP AVERAGE</t>
  </si>
  <si>
    <t>DISTRICT</t>
  </si>
  <si>
    <t>https://www.gov.uk/government/statistics/coronavirus-job-retention-scheme-statistics-september-2020</t>
  </si>
  <si>
    <t>https://www.gov.uk/government/statistics/coronavirus-job-retention-scheme-statistics-october-2020</t>
  </si>
  <si>
    <t>Under 18</t>
  </si>
  <si>
    <t>18 to 24</t>
  </si>
  <si>
    <t>65 and over</t>
  </si>
  <si>
    <t>Number of Eligible Employments
(SEPTEMBER 2020)</t>
  </si>
  <si>
    <t>Arts, entertainment and recreation</t>
  </si>
  <si>
    <t>Administrative and support services</t>
  </si>
  <si>
    <t>Energy production and supply</t>
  </si>
  <si>
    <t>Health and social work</t>
  </si>
  <si>
    <t>Mining and quarrying</t>
  </si>
  <si>
    <t>Professional, scientific and technical</t>
  </si>
  <si>
    <t>Real estate</t>
  </si>
  <si>
    <t>Public administration and defence; social security</t>
  </si>
  <si>
    <t>Transportation and storage</t>
  </si>
  <si>
    <t>Water supply, sewerage and waste</t>
  </si>
  <si>
    <t>Sum of Aug-20</t>
  </si>
  <si>
    <t>Accommodation and food services</t>
  </si>
  <si>
    <t>Agriculture, forestry and fishing</t>
  </si>
  <si>
    <t>Finance and insurance</t>
  </si>
  <si>
    <t>Information and communication</t>
  </si>
  <si>
    <t>Table 11</t>
  </si>
  <si>
    <t>County and district / unitary authority codes</t>
  </si>
  <si>
    <t>County and district / unitary authority</t>
  </si>
  <si>
    <t>E92000001</t>
  </si>
  <si>
    <t>England</t>
  </si>
  <si>
    <t>E12000001</t>
  </si>
  <si>
    <t>North East</t>
  </si>
  <si>
    <t>E06000047</t>
  </si>
  <si>
    <t>County Durham UA</t>
  </si>
  <si>
    <t>E06000005</t>
  </si>
  <si>
    <t>Darlington UA</t>
  </si>
  <si>
    <t>E06000001</t>
  </si>
  <si>
    <t>Hartlepool UA</t>
  </si>
  <si>
    <t>E06000002</t>
  </si>
  <si>
    <t>Middlesbrough UA</t>
  </si>
  <si>
    <t>E06000057</t>
  </si>
  <si>
    <t>Northumberland UA</t>
  </si>
  <si>
    <t>E06000003</t>
  </si>
  <si>
    <t>Redcar and Cleveland UA</t>
  </si>
  <si>
    <t>E06000004</t>
  </si>
  <si>
    <t>Stockton-on-Tees UA</t>
  </si>
  <si>
    <t>E11000007</t>
  </si>
  <si>
    <t>Tyne and Wear Metropolitan County</t>
  </si>
  <si>
    <t>E08000037</t>
  </si>
  <si>
    <t>Gateshead</t>
  </si>
  <si>
    <t>E08000021</t>
  </si>
  <si>
    <t>Newcastle upon Tyne</t>
  </si>
  <si>
    <t>E08000022</t>
  </si>
  <si>
    <t>North Tyneside</t>
  </si>
  <si>
    <t>E08000023</t>
  </si>
  <si>
    <t>South Tyneside</t>
  </si>
  <si>
    <t>E08000024</t>
  </si>
  <si>
    <t>Sunderland</t>
  </si>
  <si>
    <t>E12000002</t>
  </si>
  <si>
    <t>North West</t>
  </si>
  <si>
    <t>E06000008</t>
  </si>
  <si>
    <t>Blackburn with Darwen UA</t>
  </si>
  <si>
    <t>E06000009</t>
  </si>
  <si>
    <t>Blackpool UA</t>
  </si>
  <si>
    <t>E06000049</t>
  </si>
  <si>
    <t>Cheshire East UA</t>
  </si>
  <si>
    <t>E06000050</t>
  </si>
  <si>
    <t>Cheshire West And Chester UA</t>
  </si>
  <si>
    <t>E06000006</t>
  </si>
  <si>
    <t>Halton UA</t>
  </si>
  <si>
    <t>E06000007</t>
  </si>
  <si>
    <t>Warrington UA</t>
  </si>
  <si>
    <t>E10000006</t>
  </si>
  <si>
    <t>Cumbria County</t>
  </si>
  <si>
    <t>E07000026</t>
  </si>
  <si>
    <t>Allerdale</t>
  </si>
  <si>
    <t>E07000027</t>
  </si>
  <si>
    <t>Barrow-in-Furness</t>
  </si>
  <si>
    <t>E07000028</t>
  </si>
  <si>
    <t>Carlisle</t>
  </si>
  <si>
    <t>E07000029</t>
  </si>
  <si>
    <t>Copeland</t>
  </si>
  <si>
    <t>E07000030</t>
  </si>
  <si>
    <t>Eden</t>
  </si>
  <si>
    <t>E07000031</t>
  </si>
  <si>
    <t>South Lakeland</t>
  </si>
  <si>
    <t>E11000001</t>
  </si>
  <si>
    <t>Greater Manchester Metropolitan County</t>
  </si>
  <si>
    <t>E08000001</t>
  </si>
  <si>
    <t>Bolton</t>
  </si>
  <si>
    <t>E08000002</t>
  </si>
  <si>
    <t>Bury</t>
  </si>
  <si>
    <t>E08000003</t>
  </si>
  <si>
    <t>Manchester</t>
  </si>
  <si>
    <t>E08000004</t>
  </si>
  <si>
    <t>Oldham</t>
  </si>
  <si>
    <t>E08000005</t>
  </si>
  <si>
    <t>Rochdale</t>
  </si>
  <si>
    <t>E08000006</t>
  </si>
  <si>
    <t>Salford</t>
  </si>
  <si>
    <t>E08000007</t>
  </si>
  <si>
    <t>Stockport</t>
  </si>
  <si>
    <t>E08000008</t>
  </si>
  <si>
    <t>Tameside</t>
  </si>
  <si>
    <t>E08000009</t>
  </si>
  <si>
    <t>Trafford</t>
  </si>
  <si>
    <t>E08000010</t>
  </si>
  <si>
    <t>Wigan</t>
  </si>
  <si>
    <t>E10000017</t>
  </si>
  <si>
    <t>Lancashire County</t>
  </si>
  <si>
    <t>E07000117</t>
  </si>
  <si>
    <t>Burnley</t>
  </si>
  <si>
    <t>E07000118</t>
  </si>
  <si>
    <t>Chorley</t>
  </si>
  <si>
    <t>E07000119</t>
  </si>
  <si>
    <t>Fylde</t>
  </si>
  <si>
    <t>E07000120</t>
  </si>
  <si>
    <t>Hyndburn</t>
  </si>
  <si>
    <t>E07000121</t>
  </si>
  <si>
    <t>Lancaster</t>
  </si>
  <si>
    <t>E07000122</t>
  </si>
  <si>
    <t>Pendle</t>
  </si>
  <si>
    <t>E07000123</t>
  </si>
  <si>
    <t>Preston</t>
  </si>
  <si>
    <t>E07000124</t>
  </si>
  <si>
    <t>Ribble Valley</t>
  </si>
  <si>
    <t>E07000125</t>
  </si>
  <si>
    <t>Rossendale</t>
  </si>
  <si>
    <t>E07000126</t>
  </si>
  <si>
    <t>South Ribble</t>
  </si>
  <si>
    <t>E07000127</t>
  </si>
  <si>
    <t>West Lancashire</t>
  </si>
  <si>
    <t>E07000128</t>
  </si>
  <si>
    <t>Wyre</t>
  </si>
  <si>
    <t>E11000002</t>
  </si>
  <si>
    <t>Merseyside Metropolitan County</t>
  </si>
  <si>
    <t>E08000011</t>
  </si>
  <si>
    <t>Knowsley</t>
  </si>
  <si>
    <t>E08000012</t>
  </si>
  <si>
    <t>Liverpool</t>
  </si>
  <si>
    <t>E08000013</t>
  </si>
  <si>
    <t>St. Helens</t>
  </si>
  <si>
    <t>E08000014</t>
  </si>
  <si>
    <t>Sefton</t>
  </si>
  <si>
    <t>E08000015</t>
  </si>
  <si>
    <t>Wirral</t>
  </si>
  <si>
    <t>E12000003</t>
  </si>
  <si>
    <t>Yorkshire And The Humber</t>
  </si>
  <si>
    <t>E06000011</t>
  </si>
  <si>
    <t>East Riding of Yorkshire UA</t>
  </si>
  <si>
    <t>E06000010</t>
  </si>
  <si>
    <t>Kingston upon Hull, City of (UA)</t>
  </si>
  <si>
    <t>E06000012</t>
  </si>
  <si>
    <t>North East Lincolnshire UA</t>
  </si>
  <si>
    <t>E06000013</t>
  </si>
  <si>
    <t>North Lincolnshire UA</t>
  </si>
  <si>
    <t>E06000014</t>
  </si>
  <si>
    <t>York UA</t>
  </si>
  <si>
    <t>E10000023</t>
  </si>
  <si>
    <t>North Yorkshire County</t>
  </si>
  <si>
    <t>E07000163</t>
  </si>
  <si>
    <t>Craven</t>
  </si>
  <si>
    <t>E07000164</t>
  </si>
  <si>
    <t>Hambleton</t>
  </si>
  <si>
    <t>E07000165</t>
  </si>
  <si>
    <t>Harrogate</t>
  </si>
  <si>
    <t>E07000166</t>
  </si>
  <si>
    <t>Richmondshire</t>
  </si>
  <si>
    <t>E07000167</t>
  </si>
  <si>
    <t>Ryedale</t>
  </si>
  <si>
    <t>E07000168</t>
  </si>
  <si>
    <t>Scarborough</t>
  </si>
  <si>
    <t>E07000169</t>
  </si>
  <si>
    <t>Selby</t>
  </si>
  <si>
    <t>E11000003</t>
  </si>
  <si>
    <t>South Yorkshire Metropolitan County</t>
  </si>
  <si>
    <t>E08000016</t>
  </si>
  <si>
    <t>Barnsley</t>
  </si>
  <si>
    <t>E08000017</t>
  </si>
  <si>
    <t>Doncaster</t>
  </si>
  <si>
    <t>E08000018</t>
  </si>
  <si>
    <t>Rotherham</t>
  </si>
  <si>
    <t>E08000019</t>
  </si>
  <si>
    <t>Sheffield</t>
  </si>
  <si>
    <t>E11000006</t>
  </si>
  <si>
    <t>West Yorkshire Metropolitan County</t>
  </si>
  <si>
    <t>E08000032</t>
  </si>
  <si>
    <t>Bradford</t>
  </si>
  <si>
    <t>E08000033</t>
  </si>
  <si>
    <t>Calderdale</t>
  </si>
  <si>
    <t>E08000034</t>
  </si>
  <si>
    <t>Kirklees</t>
  </si>
  <si>
    <t>E08000035</t>
  </si>
  <si>
    <t>Leeds</t>
  </si>
  <si>
    <t>E08000036</t>
  </si>
  <si>
    <t>Wakefield</t>
  </si>
  <si>
    <t>E12000004</t>
  </si>
  <si>
    <t>East Midlands</t>
  </si>
  <si>
    <t>E06000015</t>
  </si>
  <si>
    <t>Derby UA</t>
  </si>
  <si>
    <t>E06000016</t>
  </si>
  <si>
    <t>Leicester UA</t>
  </si>
  <si>
    <t>E06000018</t>
  </si>
  <si>
    <t>Nottingham UA</t>
  </si>
  <si>
    <t>E06000017</t>
  </si>
  <si>
    <t>Rutland UA</t>
  </si>
  <si>
    <t>E10000007</t>
  </si>
  <si>
    <t>Derbyshire County</t>
  </si>
  <si>
    <t>E07000032</t>
  </si>
  <si>
    <t>Amber Valley</t>
  </si>
  <si>
    <t>E07000033</t>
  </si>
  <si>
    <t>Bolsover</t>
  </si>
  <si>
    <t>E07000034</t>
  </si>
  <si>
    <t>Chesterfield</t>
  </si>
  <si>
    <t>E07000035</t>
  </si>
  <si>
    <t>Derbyshire Dales</t>
  </si>
  <si>
    <t>E07000036</t>
  </si>
  <si>
    <t>Erewash</t>
  </si>
  <si>
    <t>E07000037</t>
  </si>
  <si>
    <t>High Peak</t>
  </si>
  <si>
    <t>E07000038</t>
  </si>
  <si>
    <t>North East Derbyshire</t>
  </si>
  <si>
    <t>E07000039</t>
  </si>
  <si>
    <t>South Derbyshire</t>
  </si>
  <si>
    <t>E10000018</t>
  </si>
  <si>
    <t>Leicestershire County</t>
  </si>
  <si>
    <t>E07000129</t>
  </si>
  <si>
    <t>Blaby</t>
  </si>
  <si>
    <t>E07000130</t>
  </si>
  <si>
    <t>Charnwood</t>
  </si>
  <si>
    <t>E07000131</t>
  </si>
  <si>
    <t>Harborough</t>
  </si>
  <si>
    <t>E07000132</t>
  </si>
  <si>
    <t>Hinckley and Bosworth</t>
  </si>
  <si>
    <t>E07000133</t>
  </si>
  <si>
    <t>Melton</t>
  </si>
  <si>
    <t>E07000134</t>
  </si>
  <si>
    <t>North West Leicestershire</t>
  </si>
  <si>
    <t>E07000135</t>
  </si>
  <si>
    <t>Oadby and Wigston</t>
  </si>
  <si>
    <t>E10000019</t>
  </si>
  <si>
    <t>Lincolnshire County</t>
  </si>
  <si>
    <t>E07000136</t>
  </si>
  <si>
    <t>Boston</t>
  </si>
  <si>
    <t>E07000137</t>
  </si>
  <si>
    <t>East Lindsey</t>
  </si>
  <si>
    <t>E07000138</t>
  </si>
  <si>
    <t>Lincoln</t>
  </si>
  <si>
    <t>E07000139</t>
  </si>
  <si>
    <t>North Kesteven</t>
  </si>
  <si>
    <t>E07000140</t>
  </si>
  <si>
    <t>South Holland</t>
  </si>
  <si>
    <t>E07000141</t>
  </si>
  <si>
    <t>South Kesteven</t>
  </si>
  <si>
    <t>E07000142</t>
  </si>
  <si>
    <t>West Lindsey</t>
  </si>
  <si>
    <t>E10000021</t>
  </si>
  <si>
    <t>Northamptonshire County</t>
  </si>
  <si>
    <t>E07000150</t>
  </si>
  <si>
    <t>Corby</t>
  </si>
  <si>
    <t>E07000151</t>
  </si>
  <si>
    <t>Daventry</t>
  </si>
  <si>
    <t>E07000152</t>
  </si>
  <si>
    <t>East Northamptonshire</t>
  </si>
  <si>
    <t>E07000153</t>
  </si>
  <si>
    <t>Kettering</t>
  </si>
  <si>
    <t>E07000154</t>
  </si>
  <si>
    <t>Northampton</t>
  </si>
  <si>
    <t>E07000155</t>
  </si>
  <si>
    <t>South Northamptonshire</t>
  </si>
  <si>
    <t>E07000156</t>
  </si>
  <si>
    <t>Wellingborough</t>
  </si>
  <si>
    <t>E10000024</t>
  </si>
  <si>
    <t>Nottinghamshire County</t>
  </si>
  <si>
    <t>E07000170</t>
  </si>
  <si>
    <t>Ashfield</t>
  </si>
  <si>
    <t>E07000171</t>
  </si>
  <si>
    <t>Bassetlaw</t>
  </si>
  <si>
    <t>E07000172</t>
  </si>
  <si>
    <t>Broxtowe</t>
  </si>
  <si>
    <t>E07000173</t>
  </si>
  <si>
    <t>Gedling</t>
  </si>
  <si>
    <t>E07000174</t>
  </si>
  <si>
    <t>Mansfield</t>
  </si>
  <si>
    <t>E07000175</t>
  </si>
  <si>
    <t>Newark and Sherwood</t>
  </si>
  <si>
    <t>E07000176</t>
  </si>
  <si>
    <t>Rushcliffe</t>
  </si>
  <si>
    <t>E12000005</t>
  </si>
  <si>
    <t>West Midlands</t>
  </si>
  <si>
    <t>E06000019</t>
  </si>
  <si>
    <t>Herefordshire, County of (UA)</t>
  </si>
  <si>
    <t>E06000051</t>
  </si>
  <si>
    <t>Shropshire UA</t>
  </si>
  <si>
    <t>E06000021</t>
  </si>
  <si>
    <t>Stoke-on-Trent UA</t>
  </si>
  <si>
    <t>E06000020</t>
  </si>
  <si>
    <t>Telford and Wrekin UA</t>
  </si>
  <si>
    <t>E10000028</t>
  </si>
  <si>
    <t>Staffordshire County</t>
  </si>
  <si>
    <t>E07000192</t>
  </si>
  <si>
    <t>Cannock Chase</t>
  </si>
  <si>
    <t>E07000193</t>
  </si>
  <si>
    <t>East Staffordshire</t>
  </si>
  <si>
    <t>E07000194</t>
  </si>
  <si>
    <t>Lichfield</t>
  </si>
  <si>
    <t>E07000195</t>
  </si>
  <si>
    <t>Newcastle-under-Lyme</t>
  </si>
  <si>
    <t>E07000196</t>
  </si>
  <si>
    <t>South Staffordshire</t>
  </si>
  <si>
    <t>E07000197</t>
  </si>
  <si>
    <t>Stafford</t>
  </si>
  <si>
    <t>E07000198</t>
  </si>
  <si>
    <t>Staffordshire Moorlands</t>
  </si>
  <si>
    <t>E07000199</t>
  </si>
  <si>
    <t>Tamworth</t>
  </si>
  <si>
    <t>E10000031</t>
  </si>
  <si>
    <t>Warwickshire County</t>
  </si>
  <si>
    <t>E07000218</t>
  </si>
  <si>
    <t>North Warwickshire</t>
  </si>
  <si>
    <t>E07000219</t>
  </si>
  <si>
    <t>Nuneaton and Bedworth</t>
  </si>
  <si>
    <t>E07000220</t>
  </si>
  <si>
    <t>Rugby</t>
  </si>
  <si>
    <t>E07000221</t>
  </si>
  <si>
    <t>Stratford-on-Avon</t>
  </si>
  <si>
    <t>E07000222</t>
  </si>
  <si>
    <t>Warwick</t>
  </si>
  <si>
    <t>E11000005</t>
  </si>
  <si>
    <t>West Midlands Metropolitan County</t>
  </si>
  <si>
    <t>E08000025</t>
  </si>
  <si>
    <t>Birmingham</t>
  </si>
  <si>
    <t>E08000026</t>
  </si>
  <si>
    <t>Coventry</t>
  </si>
  <si>
    <t>E08000027</t>
  </si>
  <si>
    <t>Dudley</t>
  </si>
  <si>
    <t>E08000028</t>
  </si>
  <si>
    <t>Sandwell</t>
  </si>
  <si>
    <t>E08000029</t>
  </si>
  <si>
    <t>Solihull</t>
  </si>
  <si>
    <t>E08000030</t>
  </si>
  <si>
    <t>Walsall</t>
  </si>
  <si>
    <t>E08000031</t>
  </si>
  <si>
    <t>Wolverhampton</t>
  </si>
  <si>
    <t>E10000034</t>
  </si>
  <si>
    <t>Worcestershire County</t>
  </si>
  <si>
    <t>E07000234</t>
  </si>
  <si>
    <t>Bromsgrove</t>
  </si>
  <si>
    <t>E07000235</t>
  </si>
  <si>
    <t>Malvern Hills</t>
  </si>
  <si>
    <t>E07000236</t>
  </si>
  <si>
    <t>Redditch</t>
  </si>
  <si>
    <t>E07000237</t>
  </si>
  <si>
    <t>Worcester</t>
  </si>
  <si>
    <t>E07000238</t>
  </si>
  <si>
    <t>Wychavon</t>
  </si>
  <si>
    <t>E07000239</t>
  </si>
  <si>
    <t>Wyre Forest</t>
  </si>
  <si>
    <t>E12000006</t>
  </si>
  <si>
    <t>East of England</t>
  </si>
  <si>
    <t>E06000055</t>
  </si>
  <si>
    <t>Bedford UA</t>
  </si>
  <si>
    <t>E06000056</t>
  </si>
  <si>
    <t>Central Bedfordshire UA</t>
  </si>
  <si>
    <t>E06000032</t>
  </si>
  <si>
    <t>Luton UA</t>
  </si>
  <si>
    <t>E06000031</t>
  </si>
  <si>
    <t>Peterborough UA</t>
  </si>
  <si>
    <t>E10000003</t>
  </si>
  <si>
    <t>Cambridgeshire County</t>
  </si>
  <si>
    <t>E07000008</t>
  </si>
  <si>
    <t>Cambridge</t>
  </si>
  <si>
    <t>E07000009</t>
  </si>
  <si>
    <t>East Cambridgeshire</t>
  </si>
  <si>
    <t>E07000010</t>
  </si>
  <si>
    <t>Fenland</t>
  </si>
  <si>
    <t>E07000011</t>
  </si>
  <si>
    <t>Huntingdonshire</t>
  </si>
  <si>
    <t>E07000012</t>
  </si>
  <si>
    <t>South Cambridgeshire</t>
  </si>
  <si>
    <t>E10000012</t>
  </si>
  <si>
    <t>Essex County</t>
  </si>
  <si>
    <t>E10000015</t>
  </si>
  <si>
    <t>Hertfordshire County</t>
  </si>
  <si>
    <t>E07000095</t>
  </si>
  <si>
    <t>Broxbourne</t>
  </si>
  <si>
    <t>E07000096</t>
  </si>
  <si>
    <t>Dacorum</t>
  </si>
  <si>
    <t>E07000242</t>
  </si>
  <si>
    <t>East Hertfordshire</t>
  </si>
  <si>
    <t>E07000098</t>
  </si>
  <si>
    <t>Hertsmere</t>
  </si>
  <si>
    <t>E07000099</t>
  </si>
  <si>
    <t>North Hertfordshire</t>
  </si>
  <si>
    <t>E07000240</t>
  </si>
  <si>
    <t>St Albans</t>
  </si>
  <si>
    <t>E07000243</t>
  </si>
  <si>
    <t>Stevenage</t>
  </si>
  <si>
    <t>E07000102</t>
  </si>
  <si>
    <t>Three Rivers</t>
  </si>
  <si>
    <t>E07000103</t>
  </si>
  <si>
    <t>Watford</t>
  </si>
  <si>
    <t>E07000241</t>
  </si>
  <si>
    <t>Welwyn Hatfield</t>
  </si>
  <si>
    <t>E10000020</t>
  </si>
  <si>
    <t>Norfolk County</t>
  </si>
  <si>
    <t>E07000143</t>
  </si>
  <si>
    <t>Breckland</t>
  </si>
  <si>
    <t>E07000144</t>
  </si>
  <si>
    <t>Broadland</t>
  </si>
  <si>
    <t>E07000145</t>
  </si>
  <si>
    <t>Great Yarmouth</t>
  </si>
  <si>
    <t>E07000146</t>
  </si>
  <si>
    <t>King's Lynn and West Norfolk</t>
  </si>
  <si>
    <t>E07000147</t>
  </si>
  <si>
    <t>North Norfolk</t>
  </si>
  <si>
    <t>E07000148</t>
  </si>
  <si>
    <t>Norwich</t>
  </si>
  <si>
    <t>E07000149</t>
  </si>
  <si>
    <t>South Norfolk</t>
  </si>
  <si>
    <t>E10000029</t>
  </si>
  <si>
    <t>Suffolk County</t>
  </si>
  <si>
    <t>E07000200</t>
  </si>
  <si>
    <t>Babergh</t>
  </si>
  <si>
    <t>E07000244</t>
  </si>
  <si>
    <t>East Suffolk</t>
  </si>
  <si>
    <t>E07000202</t>
  </si>
  <si>
    <t>Ipswich</t>
  </si>
  <si>
    <t>E07000203</t>
  </si>
  <si>
    <t>Mid Suffolk</t>
  </si>
  <si>
    <t>E07000245</t>
  </si>
  <si>
    <t>West Suffolk</t>
  </si>
  <si>
    <t>E12000007</t>
  </si>
  <si>
    <t>London</t>
  </si>
  <si>
    <t>E09000002</t>
  </si>
  <si>
    <t>Barking and Dagenham</t>
  </si>
  <si>
    <t>E09000003</t>
  </si>
  <si>
    <t>Barnet</t>
  </si>
  <si>
    <t>E09000004</t>
  </si>
  <si>
    <t>Bexley</t>
  </si>
  <si>
    <t>E09000005</t>
  </si>
  <si>
    <t>Brent</t>
  </si>
  <si>
    <t>E09000006</t>
  </si>
  <si>
    <t>Bromley</t>
  </si>
  <si>
    <t>E09000007</t>
  </si>
  <si>
    <t>Camden</t>
  </si>
  <si>
    <t>E09000008</t>
  </si>
  <si>
    <t>Croydon</t>
  </si>
  <si>
    <t>E09000009</t>
  </si>
  <si>
    <t>Ealing</t>
  </si>
  <si>
    <t>E09000010</t>
  </si>
  <si>
    <t>Enfield</t>
  </si>
  <si>
    <t>E09000011</t>
  </si>
  <si>
    <t>Greenwich</t>
  </si>
  <si>
    <t>E09000012</t>
  </si>
  <si>
    <t>Hackney</t>
  </si>
  <si>
    <t>E09000013</t>
  </si>
  <si>
    <t>Hammersmith and Fulham</t>
  </si>
  <si>
    <t>E09000014</t>
  </si>
  <si>
    <t>Haringey</t>
  </si>
  <si>
    <t>E09000015</t>
  </si>
  <si>
    <t>Harrow</t>
  </si>
  <si>
    <t>E09000016</t>
  </si>
  <si>
    <t>Havering</t>
  </si>
  <si>
    <t>E09000017</t>
  </si>
  <si>
    <t>Hillingdon</t>
  </si>
  <si>
    <t>E09000018</t>
  </si>
  <si>
    <t>Hounslow</t>
  </si>
  <si>
    <t>E09000019</t>
  </si>
  <si>
    <t>Islington</t>
  </si>
  <si>
    <t>E09000020</t>
  </si>
  <si>
    <t>Kensington and Chelsea</t>
  </si>
  <si>
    <t>E09000021</t>
  </si>
  <si>
    <t>Kingston upon Thames</t>
  </si>
  <si>
    <t>E09000022</t>
  </si>
  <si>
    <t>Lambeth</t>
  </si>
  <si>
    <t>E09000023</t>
  </si>
  <si>
    <t>Lewisham</t>
  </si>
  <si>
    <t>E09000024</t>
  </si>
  <si>
    <t>Merton</t>
  </si>
  <si>
    <t>E09000025</t>
  </si>
  <si>
    <t>Newham</t>
  </si>
  <si>
    <t>E09000026</t>
  </si>
  <si>
    <t>Redbridge</t>
  </si>
  <si>
    <t>E09000027</t>
  </si>
  <si>
    <t>Richmond upon Thames</t>
  </si>
  <si>
    <t>E09000028</t>
  </si>
  <si>
    <t>Southwark</t>
  </si>
  <si>
    <t>E09000029</t>
  </si>
  <si>
    <t>Sutton</t>
  </si>
  <si>
    <t>E09000030</t>
  </si>
  <si>
    <t>Tower Hamlets</t>
  </si>
  <si>
    <t>E09000031</t>
  </si>
  <si>
    <t>Waltham Forest</t>
  </si>
  <si>
    <t>E09000032</t>
  </si>
  <si>
    <t>Wandsworth</t>
  </si>
  <si>
    <t>E09000033, E09000001</t>
  </si>
  <si>
    <t>Westminster and City of London</t>
  </si>
  <si>
    <t>E12000008</t>
  </si>
  <si>
    <t>South East</t>
  </si>
  <si>
    <t>E06000036</t>
  </si>
  <si>
    <t>Bracknell Forest UA</t>
  </si>
  <si>
    <t>E06000043</t>
  </si>
  <si>
    <t>Brighton and Hove UA</t>
  </si>
  <si>
    <t>E06000060</t>
  </si>
  <si>
    <t>Buckinghamshire UA</t>
  </si>
  <si>
    <t>E06000042</t>
  </si>
  <si>
    <t>Milton Keynes UA</t>
  </si>
  <si>
    <t>E06000044</t>
  </si>
  <si>
    <t>Portsmouth UA</t>
  </si>
  <si>
    <t>E06000038</t>
  </si>
  <si>
    <t>Reading UA</t>
  </si>
  <si>
    <t>E06000039</t>
  </si>
  <si>
    <t>Slough UA</t>
  </si>
  <si>
    <t>E06000045</t>
  </si>
  <si>
    <t>Southampton UA</t>
  </si>
  <si>
    <t>E06000037</t>
  </si>
  <si>
    <t>West Berkshire UA</t>
  </si>
  <si>
    <t>E06000046</t>
  </si>
  <si>
    <t>Isle of Wight UA</t>
  </si>
  <si>
    <t>E06000040</t>
  </si>
  <si>
    <t>Windsor and Maidenhead UA</t>
  </si>
  <si>
    <t>E06000041</t>
  </si>
  <si>
    <t>Wokingham UA</t>
  </si>
  <si>
    <t>E10000011</t>
  </si>
  <si>
    <t>East Sussex County</t>
  </si>
  <si>
    <t>E10000014</t>
  </si>
  <si>
    <t>Hampshire County</t>
  </si>
  <si>
    <t>E07000084</t>
  </si>
  <si>
    <t>Basingstoke and Deane</t>
  </si>
  <si>
    <t>E07000085</t>
  </si>
  <si>
    <t>East Hampshire</t>
  </si>
  <si>
    <t>E07000086</t>
  </si>
  <si>
    <t>Eastleigh</t>
  </si>
  <si>
    <t>E07000087</t>
  </si>
  <si>
    <t>Fareham</t>
  </si>
  <si>
    <t>E07000088</t>
  </si>
  <si>
    <t>Gosport</t>
  </si>
  <si>
    <t>E07000089</t>
  </si>
  <si>
    <t>Hart</t>
  </si>
  <si>
    <t>E07000090</t>
  </si>
  <si>
    <t>Havant</t>
  </si>
  <si>
    <t>E07000091</t>
  </si>
  <si>
    <t>New Forest</t>
  </si>
  <si>
    <t>E07000092</t>
  </si>
  <si>
    <t>Rushmoor</t>
  </si>
  <si>
    <t>E07000093</t>
  </si>
  <si>
    <t>Test Valley</t>
  </si>
  <si>
    <t>E07000094</t>
  </si>
  <si>
    <t>Winchester</t>
  </si>
  <si>
    <t>E10000016</t>
  </si>
  <si>
    <t>Kent County</t>
  </si>
  <si>
    <t>E10000025</t>
  </si>
  <si>
    <t>Oxfordshire County</t>
  </si>
  <si>
    <t>E07000177</t>
  </si>
  <si>
    <t>Cherwell</t>
  </si>
  <si>
    <t>E07000178</t>
  </si>
  <si>
    <t>Oxford</t>
  </si>
  <si>
    <t>E07000179</t>
  </si>
  <si>
    <t>South Oxfordshire</t>
  </si>
  <si>
    <t>E07000180</t>
  </si>
  <si>
    <t>Vale of White Horse</t>
  </si>
  <si>
    <t>E07000181</t>
  </si>
  <si>
    <t>West Oxfordshire</t>
  </si>
  <si>
    <t>E10000030</t>
  </si>
  <si>
    <t>Surrey County</t>
  </si>
  <si>
    <t>E07000207</t>
  </si>
  <si>
    <t>Elmbridge</t>
  </si>
  <si>
    <t>E07000208</t>
  </si>
  <si>
    <t>Epsom and Ewell</t>
  </si>
  <si>
    <t>E07000209</t>
  </si>
  <si>
    <t>Guildford</t>
  </si>
  <si>
    <t>E07000210</t>
  </si>
  <si>
    <t>Mole Valley</t>
  </si>
  <si>
    <t>E07000211</t>
  </si>
  <si>
    <t>Reigate and Banstead</t>
  </si>
  <si>
    <t>E07000212</t>
  </si>
  <si>
    <t>Runnymede</t>
  </si>
  <si>
    <t>E07000213</t>
  </si>
  <si>
    <t>Spelthorne</t>
  </si>
  <si>
    <t>E07000214</t>
  </si>
  <si>
    <t>Surrey Heath</t>
  </si>
  <si>
    <t>E07000215</t>
  </si>
  <si>
    <t>Tandridge</t>
  </si>
  <si>
    <t>E07000216</t>
  </si>
  <si>
    <t>Waverley</t>
  </si>
  <si>
    <t>E07000217</t>
  </si>
  <si>
    <t>Woking</t>
  </si>
  <si>
    <t>E10000032</t>
  </si>
  <si>
    <t>West Sussex County</t>
  </si>
  <si>
    <t>E07000223</t>
  </si>
  <si>
    <t>Adur</t>
  </si>
  <si>
    <t>E07000224</t>
  </si>
  <si>
    <t>Arun</t>
  </si>
  <si>
    <t>E07000225</t>
  </si>
  <si>
    <t>Chichester</t>
  </si>
  <si>
    <t>E07000226</t>
  </si>
  <si>
    <t>Crawley</t>
  </si>
  <si>
    <t>E07000227</t>
  </si>
  <si>
    <t>Horsham</t>
  </si>
  <si>
    <t>E07000228</t>
  </si>
  <si>
    <t>Mid Sussex</t>
  </si>
  <si>
    <t>E07000229</t>
  </si>
  <si>
    <t>Worthing</t>
  </si>
  <si>
    <t>E12000009</t>
  </si>
  <si>
    <t>South West</t>
  </si>
  <si>
    <t>E06000022</t>
  </si>
  <si>
    <t>Bath and North East Somerset UA</t>
  </si>
  <si>
    <t>E06000058</t>
  </si>
  <si>
    <t>Bournemouth, Christchurch and Poole UA</t>
  </si>
  <si>
    <t>E06000023</t>
  </si>
  <si>
    <t>Bristol, City of (UA)</t>
  </si>
  <si>
    <t>E06000052, E06000053</t>
  </si>
  <si>
    <t>Cornwall UA and Isles of Scilly UA</t>
  </si>
  <si>
    <t>E06000059</t>
  </si>
  <si>
    <t>Dorset UA</t>
  </si>
  <si>
    <t>E06000024</t>
  </si>
  <si>
    <t>North Somerset UA</t>
  </si>
  <si>
    <t>E06000026</t>
  </si>
  <si>
    <t>Plymouth UA</t>
  </si>
  <si>
    <t>E06000025</t>
  </si>
  <si>
    <t>South Gloucestershire UA</t>
  </si>
  <si>
    <t>E06000030</t>
  </si>
  <si>
    <t>Swindon UA</t>
  </si>
  <si>
    <t>E06000027</t>
  </si>
  <si>
    <t>Torbay UA</t>
  </si>
  <si>
    <t>E06000054</t>
  </si>
  <si>
    <t>Wiltshire UA</t>
  </si>
  <si>
    <t>E10000008</t>
  </si>
  <si>
    <t>Devon County</t>
  </si>
  <si>
    <t>E07000040</t>
  </si>
  <si>
    <t>East Devon</t>
  </si>
  <si>
    <t>E07000041</t>
  </si>
  <si>
    <t>Exeter</t>
  </si>
  <si>
    <t>E07000042</t>
  </si>
  <si>
    <t>Mid Devon</t>
  </si>
  <si>
    <t>E07000043</t>
  </si>
  <si>
    <t>North Devon</t>
  </si>
  <si>
    <t>E07000044</t>
  </si>
  <si>
    <t>South Hams</t>
  </si>
  <si>
    <t>E07000045</t>
  </si>
  <si>
    <t>Teignbridge</t>
  </si>
  <si>
    <t>E07000046</t>
  </si>
  <si>
    <t>Torridge</t>
  </si>
  <si>
    <t>E07000047</t>
  </si>
  <si>
    <t>West Devon</t>
  </si>
  <si>
    <t>E10000013</t>
  </si>
  <si>
    <t>Gloucestershire County</t>
  </si>
  <si>
    <t>E07000078</t>
  </si>
  <si>
    <t>Cheltenham</t>
  </si>
  <si>
    <t>E07000079</t>
  </si>
  <si>
    <t>Cotswold</t>
  </si>
  <si>
    <t>E07000080</t>
  </si>
  <si>
    <t>Forest of Dean</t>
  </si>
  <si>
    <t>E07000081</t>
  </si>
  <si>
    <t>Gloucester</t>
  </si>
  <si>
    <t>E07000082</t>
  </si>
  <si>
    <t>Stroud</t>
  </si>
  <si>
    <t>E07000083</t>
  </si>
  <si>
    <t>Tewkesbury</t>
  </si>
  <si>
    <t>E10000027</t>
  </si>
  <si>
    <t>Somerset County</t>
  </si>
  <si>
    <t>E07000187</t>
  </si>
  <si>
    <t>Mendip</t>
  </si>
  <si>
    <t>E07000188</t>
  </si>
  <si>
    <t>Sedgemoor</t>
  </si>
  <si>
    <t>E07000246</t>
  </si>
  <si>
    <t>Somerset West and Taunton</t>
  </si>
  <si>
    <t>E07000189</t>
  </si>
  <si>
    <t>South Somerset</t>
  </si>
  <si>
    <t>W92000004</t>
  </si>
  <si>
    <t>Wales</t>
  </si>
  <si>
    <t>W06000001</t>
  </si>
  <si>
    <t>Isle of Anglesey</t>
  </si>
  <si>
    <t>W06000019</t>
  </si>
  <si>
    <t>Blaenau Gwent</t>
  </si>
  <si>
    <t>W06000013</t>
  </si>
  <si>
    <t>Bridgend</t>
  </si>
  <si>
    <t>W06000018</t>
  </si>
  <si>
    <t>Caerphilly</t>
  </si>
  <si>
    <t>W06000015</t>
  </si>
  <si>
    <t>Cardiff</t>
  </si>
  <si>
    <t>W06000010</t>
  </si>
  <si>
    <t>Carmarthenshire</t>
  </si>
  <si>
    <t>W06000008</t>
  </si>
  <si>
    <t>Ceredigion</t>
  </si>
  <si>
    <t>W06000003</t>
  </si>
  <si>
    <t>Conwy</t>
  </si>
  <si>
    <t>W06000004</t>
  </si>
  <si>
    <t>Denbighshire</t>
  </si>
  <si>
    <t>W06000005</t>
  </si>
  <si>
    <t>Flintshire</t>
  </si>
  <si>
    <t>W06000002</t>
  </si>
  <si>
    <t>Gwynedd</t>
  </si>
  <si>
    <t>W06000024</t>
  </si>
  <si>
    <t>Merthyr Tydfil</t>
  </si>
  <si>
    <t>W06000021</t>
  </si>
  <si>
    <t>Monmouthshire</t>
  </si>
  <si>
    <t>W06000012</t>
  </si>
  <si>
    <t>Neath Port Talbot</t>
  </si>
  <si>
    <t>W06000022</t>
  </si>
  <si>
    <t>Newport</t>
  </si>
  <si>
    <t>W06000009</t>
  </si>
  <si>
    <t>Pembrokeshire</t>
  </si>
  <si>
    <t>W06000023</t>
  </si>
  <si>
    <t>Powys</t>
  </si>
  <si>
    <t>W06000016</t>
  </si>
  <si>
    <t>Rhondda Cynon Taf</t>
  </si>
  <si>
    <t>W06000011</t>
  </si>
  <si>
    <t>Swansea</t>
  </si>
  <si>
    <t>W06000020</t>
  </si>
  <si>
    <t>Torfaen</t>
  </si>
  <si>
    <t>W06000014</t>
  </si>
  <si>
    <t>Vale of Glamorgan</t>
  </si>
  <si>
    <t>W06000006</t>
  </si>
  <si>
    <t>Wrexham</t>
  </si>
  <si>
    <t>S92000003</t>
  </si>
  <si>
    <t>Scotland</t>
  </si>
  <si>
    <t>S12000033</t>
  </si>
  <si>
    <t>Aberdeen City</t>
  </si>
  <si>
    <t>S12000034</t>
  </si>
  <si>
    <t>Aberdeenshire</t>
  </si>
  <si>
    <t>S12000041</t>
  </si>
  <si>
    <t>Angus</t>
  </si>
  <si>
    <t>S12000035</t>
  </si>
  <si>
    <t>Argyll and Bute</t>
  </si>
  <si>
    <t>S12000005</t>
  </si>
  <si>
    <t>Clackmannanshire</t>
  </si>
  <si>
    <t>S12000006</t>
  </si>
  <si>
    <t>Dumfries and Galloway</t>
  </si>
  <si>
    <t>S12000042</t>
  </si>
  <si>
    <t>Dundee City</t>
  </si>
  <si>
    <t>S12000008</t>
  </si>
  <si>
    <t>East Ayrshire</t>
  </si>
  <si>
    <t>S12000045</t>
  </si>
  <si>
    <t>East Dunbartonshire</t>
  </si>
  <si>
    <t>S12000010</t>
  </si>
  <si>
    <t>East Lothian</t>
  </si>
  <si>
    <t>S12000011</t>
  </si>
  <si>
    <t>East Renfrewshire</t>
  </si>
  <si>
    <t>S12000036</t>
  </si>
  <si>
    <t>City of Edinburgh</t>
  </si>
  <si>
    <t>S12000013</t>
  </si>
  <si>
    <t>Na h-Eileanan Siar</t>
  </si>
  <si>
    <t>S12000014</t>
  </si>
  <si>
    <t>Falkirk</t>
  </si>
  <si>
    <t>S12000047</t>
  </si>
  <si>
    <t>Fife</t>
  </si>
  <si>
    <t>S12000049</t>
  </si>
  <si>
    <t>Glasgow City</t>
  </si>
  <si>
    <t>S12000017</t>
  </si>
  <si>
    <t>Highland</t>
  </si>
  <si>
    <t>S12000018</t>
  </si>
  <si>
    <t>Inverclyde</t>
  </si>
  <si>
    <t>S12000019</t>
  </si>
  <si>
    <t>Midlothian</t>
  </si>
  <si>
    <t>S12000020</t>
  </si>
  <si>
    <t>Moray</t>
  </si>
  <si>
    <t>S12000021</t>
  </si>
  <si>
    <t>North Ayrshire</t>
  </si>
  <si>
    <t>S12000050</t>
  </si>
  <si>
    <t>North Lanarkshire</t>
  </si>
  <si>
    <t>S12000023</t>
  </si>
  <si>
    <t>Orkney Islands</t>
  </si>
  <si>
    <t>S12000048</t>
  </si>
  <si>
    <t>Perth and Kinross</t>
  </si>
  <si>
    <t>S12000038</t>
  </si>
  <si>
    <t>Renfrewshire</t>
  </si>
  <si>
    <t>S12000026</t>
  </si>
  <si>
    <t>Scottish Borders</t>
  </si>
  <si>
    <t>S12000027</t>
  </si>
  <si>
    <t>Shetland Islands</t>
  </si>
  <si>
    <t>S12000028</t>
  </si>
  <si>
    <t>South Ayrshire</t>
  </si>
  <si>
    <t>S12000029</t>
  </si>
  <si>
    <t>South Lanarkshire</t>
  </si>
  <si>
    <t>S12000030</t>
  </si>
  <si>
    <t>Stirling</t>
  </si>
  <si>
    <t>S12000039</t>
  </si>
  <si>
    <t>West Dunbartonshire</t>
  </si>
  <si>
    <t>S12000040</t>
  </si>
  <si>
    <t>West Lothian</t>
  </si>
  <si>
    <t>N92000002</t>
  </si>
  <si>
    <t>Northern Ireland</t>
  </si>
  <si>
    <t>N09000001</t>
  </si>
  <si>
    <t>Antrim and Newtownabbey</t>
  </si>
  <si>
    <t>N09000011</t>
  </si>
  <si>
    <t>Ards and North Down</t>
  </si>
  <si>
    <t>N09000002</t>
  </si>
  <si>
    <t>Armagh City, Banbridge and Craigavon</t>
  </si>
  <si>
    <t>N09000003</t>
  </si>
  <si>
    <t>Belfast</t>
  </si>
  <si>
    <t>N09000004</t>
  </si>
  <si>
    <t>Causeway Coast and Glens</t>
  </si>
  <si>
    <t>N09000005</t>
  </si>
  <si>
    <t>Derry City and Strabane</t>
  </si>
  <si>
    <t>N09000006</t>
  </si>
  <si>
    <t>Fermanagh and Omagh</t>
  </si>
  <si>
    <t>N09000007</t>
  </si>
  <si>
    <t>Lisburn and Castlereagh</t>
  </si>
  <si>
    <t>N09000008</t>
  </si>
  <si>
    <t>Mid and East Antrim</t>
  </si>
  <si>
    <t>N09000009</t>
  </si>
  <si>
    <t>Mid Ulster</t>
  </si>
  <si>
    <t>N09000010</t>
  </si>
  <si>
    <t>Newry, Mourne and Down</t>
  </si>
  <si>
    <t>United Kingdom</t>
  </si>
  <si>
    <t>Employment level table</t>
  </si>
  <si>
    <t>1.  Gender has been taken from HMRC administrative data.</t>
  </si>
  <si>
    <t>2.  Geographic breakdowns of CJRS claims are based on an employee's last known address to HMRC.</t>
  </si>
  <si>
    <t>3.  Geographic breakdowns do not directly translate to the employee's usual place of work, or where their employer has a base of operations</t>
  </si>
  <si>
    <t>4.  Where a CJRS claim has not been able to match to other HMRC data, it has been reported as ‘Unknown’.</t>
  </si>
  <si>
    <t>*** SELEP ***</t>
  </si>
  <si>
    <t>EMPLOYMENTS FURLOUGHED</t>
  </si>
  <si>
    <t>TAKE-UP RATE</t>
  </si>
  <si>
    <t>ELIGIBLE EMPLOYMENTS</t>
  </si>
  <si>
    <t>Total Employments Furloughed</t>
  </si>
  <si>
    <t>https://www.gov.uk/government/statistics/coronavirus-job-retention-scheme-statistics-november-2020</t>
  </si>
  <si>
    <t>25 to 34</t>
  </si>
  <si>
    <t>35 to 44</t>
  </si>
  <si>
    <t>45 to 54</t>
  </si>
  <si>
    <t>55 to 64</t>
  </si>
  <si>
    <t>Sum of Sep-20</t>
  </si>
  <si>
    <t>https://www.gov.uk/government/statistics/coronavirus-job-retention-scheme-statistics-december-2020</t>
  </si>
  <si>
    <r>
      <rPr>
        <b/>
        <sz val="11"/>
        <color theme="1"/>
        <rFont val="Calibri"/>
        <family val="2"/>
        <scheme val="minor"/>
      </rPr>
      <t>DATA AS OF:</t>
    </r>
    <r>
      <rPr>
        <sz val="11"/>
        <color theme="1"/>
        <rFont val="Calibri"/>
        <family val="2"/>
        <scheme val="minor"/>
      </rPr>
      <t xml:space="preserve"> </t>
    </r>
    <r>
      <rPr>
        <i/>
        <sz val="12"/>
        <color rgb="FFFF0000"/>
        <rFont val="Calibri"/>
        <family val="2"/>
        <scheme val="minor"/>
      </rPr>
      <t>31/10/2020</t>
    </r>
  </si>
  <si>
    <r>
      <rPr>
        <b/>
        <sz val="11"/>
        <color theme="1"/>
        <rFont val="Calibri"/>
        <family val="2"/>
        <scheme val="minor"/>
      </rPr>
      <t>LAST REFRESHED:</t>
    </r>
    <r>
      <rPr>
        <sz val="11"/>
        <color theme="1"/>
        <rFont val="Calibri"/>
        <family val="2"/>
        <scheme val="minor"/>
      </rPr>
      <t xml:space="preserve"> </t>
    </r>
    <r>
      <rPr>
        <i/>
        <sz val="12"/>
        <color rgb="FFFF0000"/>
        <rFont val="Calibri"/>
        <family val="2"/>
        <scheme val="minor"/>
      </rPr>
      <t>18/12/2020</t>
    </r>
  </si>
  <si>
    <t>Take-up Rate (as at 31-10-2020)</t>
  </si>
  <si>
    <t>Total Value of Claims (£M) to 31-10-2020</t>
  </si>
  <si>
    <t>CJRS Furloughed employments by country, region, local authority and gender as at 31 October 2020</t>
  </si>
  <si>
    <t>5.  The unknown figures for eligible employments and employments furloughed are not comparable. Thus, a take-up rate cannot be calculated. This is because they are unknown for different reasons. See methodology section of report for more information about the unknown category.</t>
  </si>
  <si>
    <t>CJRS Furloughed employments by age and gender as at 31 October 2020</t>
  </si>
  <si>
    <t>1.  Age has been calculated as at 1 March 2020.</t>
  </si>
  <si>
    <t>2.  Where a CJRS claim has not been able to match to other HMRC data, it has been reported as ‘Unknown’.</t>
  </si>
  <si>
    <t>3.  The unknown figures for eligible employments and employments furloughed are not comparable. Thus, a take-up rate cannot be calculated. This is because they are unknown for different reasons. See methodology section of report for more information about the unknown category.</t>
  </si>
  <si>
    <t>Sum of Oct-20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</si>
</sst>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quot;£&quot;#,##0"/>
    <numFmt numFmtId="165" formatCode="0.0%"/>
    <numFmt numFmtId="166" formatCode="_-* #,##0_-;\-* #,##0_-;_-* &quot;-&quot;??_-;_-@_-"/>
    <numFmt numFmtId="167" formatCode="#,##0_ ;\-#,##0\ "/>
  </numFmts>
  <fonts count="37" x14ac:knownFonts="1">
    <font>
      <sz val="11"/>
      <color theme="1"/>
      <name val="Calibri"/>
      <family val="2"/>
      <scheme val="minor"/>
    </font>
    <font>
      <b/>
      <sz val="11"/>
      <color theme="1"/>
      <name val="Calibri"/>
      <family val="2"/>
      <scheme val="minor"/>
    </font>
    <font>
      <u/>
      <sz val="11"/>
      <color theme="10"/>
      <name val="Calibri"/>
      <family val="2"/>
      <scheme val="minor"/>
    </font>
    <font>
      <sz val="16"/>
      <color theme="1"/>
      <name val="Calibri"/>
      <family val="2"/>
      <scheme val="minor"/>
    </font>
    <font>
      <i/>
      <sz val="11"/>
      <color theme="1"/>
      <name val="Calibri"/>
      <family val="2"/>
      <scheme val="minor"/>
    </font>
    <font>
      <b/>
      <sz val="16"/>
      <color theme="0"/>
      <name val="Calibri"/>
      <family val="2"/>
      <scheme val="minor"/>
    </font>
    <font>
      <b/>
      <sz val="14"/>
      <color theme="0"/>
      <name val="Calibri"/>
      <family val="2"/>
      <scheme val="minor"/>
    </font>
    <font>
      <b/>
      <sz val="14"/>
      <color theme="1"/>
      <name val="Calibri"/>
      <family val="2"/>
      <scheme val="minor"/>
    </font>
    <font>
      <b/>
      <sz val="14"/>
      <color rgb="FFFF0000"/>
      <name val="Calibri"/>
      <family val="2"/>
      <scheme val="minor"/>
    </font>
    <font>
      <b/>
      <sz val="18"/>
      <color theme="0"/>
      <name val="Calibri"/>
      <family val="2"/>
      <scheme val="minor"/>
    </font>
    <font>
      <b/>
      <sz val="12"/>
      <color theme="0"/>
      <name val="Calibri"/>
      <family val="2"/>
      <scheme val="minor"/>
    </font>
    <font>
      <i/>
      <sz val="12"/>
      <color rgb="FFFF0000"/>
      <name val="Calibri"/>
      <family val="2"/>
      <scheme val="minor"/>
    </font>
    <font>
      <b/>
      <sz val="10"/>
      <name val="Arial"/>
      <family val="2"/>
    </font>
    <font>
      <b/>
      <sz val="18"/>
      <color rgb="FFFF0000"/>
      <name val="Arial"/>
      <family val="2"/>
    </font>
    <font>
      <b/>
      <sz val="18"/>
      <color rgb="FFFF0000"/>
      <name val="Calibri"/>
      <family val="2"/>
      <scheme val="minor"/>
    </font>
    <font>
      <b/>
      <sz val="12"/>
      <name val="Arial"/>
      <family val="2"/>
    </font>
    <font>
      <sz val="10"/>
      <name val="Arial"/>
      <family val="2"/>
    </font>
    <font>
      <i/>
      <sz val="10"/>
      <name val="Arial"/>
      <family val="2"/>
    </font>
    <font>
      <b/>
      <sz val="12"/>
      <color theme="1"/>
      <name val="Calibri"/>
      <family val="2"/>
      <scheme val="minor"/>
    </font>
    <font>
      <sz val="11"/>
      <color theme="1"/>
      <name val="Arial"/>
      <family val="2"/>
    </font>
    <font>
      <sz val="11"/>
      <name val="Arial"/>
      <family val="2"/>
    </font>
    <font>
      <sz val="11"/>
      <color theme="1"/>
      <name val="Calibri"/>
      <family val="2"/>
      <scheme val="minor"/>
    </font>
    <font>
      <b/>
      <sz val="16"/>
      <color theme="1"/>
      <name val="Arial"/>
      <family val="2"/>
    </font>
    <font>
      <b/>
      <sz val="14"/>
      <color theme="1"/>
      <name val="Arial"/>
      <family val="2"/>
    </font>
    <font>
      <u/>
      <sz val="11"/>
      <color theme="10"/>
      <name val="Arial"/>
      <family val="2"/>
    </font>
    <font>
      <b/>
      <sz val="11"/>
      <color theme="1"/>
      <name val="Arial"/>
      <family val="2"/>
    </font>
    <font>
      <sz val="10"/>
      <color theme="1"/>
      <name val="Arial"/>
      <family val="2"/>
    </font>
    <font>
      <b/>
      <sz val="11"/>
      <name val="Arial"/>
      <family val="2"/>
    </font>
    <font>
      <sz val="12"/>
      <color theme="1"/>
      <name val="Arial"/>
      <family val="2"/>
    </font>
    <font>
      <b/>
      <sz val="11"/>
      <color rgb="FFFF0000"/>
      <name val="Arial"/>
      <family val="2"/>
    </font>
    <font>
      <b/>
      <sz val="18"/>
      <color theme="1"/>
      <name val="Calibri"/>
      <family val="2"/>
      <scheme val="minor"/>
    </font>
    <font>
      <b/>
      <sz val="16"/>
      <color theme="1"/>
      <name val="Calibri"/>
      <family val="2"/>
      <scheme val="minor"/>
    </font>
    <font>
      <sz val="8"/>
      <name val="Helv"/>
    </font>
    <font>
      <sz val="11"/>
      <color rgb="FF000000"/>
      <name val="Arial"/>
      <family val="2"/>
    </font>
    <font>
      <sz val="11"/>
      <color indexed="8"/>
      <name val="Arial"/>
      <family val="2"/>
    </font>
    <font>
      <sz val="9"/>
      <name val="Arial"/>
      <family val="2"/>
    </font>
    <font>
      <sz val="14"/>
      <color theme="1"/>
      <name val="Arial"/>
      <family val="2"/>
    </font>
  </fonts>
  <fills count="4">
    <fill>
      <patternFill patternType="none"/>
    </fill>
    <fill>
      <patternFill patternType="gray125"/>
    </fill>
    <fill>
      <patternFill patternType="solid">
        <fgColor rgb="FFFF00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ck">
        <color indexed="64"/>
      </bottom>
      <diagonal/>
    </border>
    <border>
      <left/>
      <right/>
      <top style="thick">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ck">
        <color indexed="64"/>
      </top>
      <bottom/>
      <diagonal/>
    </border>
    <border>
      <left style="thin">
        <color indexed="64"/>
      </left>
      <right/>
      <top style="thick">
        <color indexed="64"/>
      </top>
      <bottom/>
      <diagonal/>
    </border>
    <border>
      <left style="thin">
        <color indexed="64"/>
      </left>
      <right style="thin">
        <color indexed="64"/>
      </right>
      <top style="thick">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medium">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style="medium">
        <color indexed="64"/>
      </top>
      <bottom style="thin">
        <color indexed="64"/>
      </bottom>
      <diagonal/>
    </border>
  </borders>
  <cellStyleXfs count="8">
    <xf numFmtId="0" fontId="0" fillId="0" borderId="0"/>
    <xf numFmtId="0" fontId="2" fillId="0" borderId="0" applyNumberFormat="0" applyFill="0" applyBorder="0" applyAlignment="0" applyProtection="0"/>
    <xf numFmtId="0" fontId="16" fillId="0" borderId="0"/>
    <xf numFmtId="43" fontId="21" fillId="0" borderId="0" applyFont="0" applyFill="0" applyBorder="0" applyAlignment="0" applyProtection="0"/>
    <xf numFmtId="9" fontId="21" fillId="0" borderId="0" applyFont="0" applyFill="0" applyBorder="0" applyAlignment="0" applyProtection="0"/>
    <xf numFmtId="0" fontId="16" fillId="0" borderId="0"/>
    <xf numFmtId="0" fontId="16" fillId="0" borderId="0"/>
    <xf numFmtId="37" fontId="32" fillId="0" borderId="0"/>
  </cellStyleXfs>
  <cellXfs count="250">
    <xf numFmtId="0" fontId="0" fillId="0" borderId="0" xfId="0"/>
    <xf numFmtId="0" fontId="3" fillId="0" borderId="0" xfId="0" applyFont="1" applyAlignment="1">
      <alignment horizontal="left" vertical="center"/>
    </xf>
    <xf numFmtId="0" fontId="2" fillId="0" borderId="0" xfId="1" applyAlignment="1">
      <alignment horizontal="left" vertical="center" wrapText="1"/>
    </xf>
    <xf numFmtId="0" fontId="0" fillId="0" borderId="0" xfId="0" applyAlignment="1">
      <alignment wrapText="1"/>
    </xf>
    <xf numFmtId="0" fontId="0" fillId="0" borderId="0" xfId="0" applyAlignment="1">
      <alignment horizontal="center" vertical="center"/>
    </xf>
    <xf numFmtId="3" fontId="0" fillId="0" borderId="0" xfId="0" applyNumberFormat="1" applyAlignment="1">
      <alignment horizontal="center" vertical="center"/>
    </xf>
    <xf numFmtId="0" fontId="5" fillId="2" borderId="0" xfId="0" applyFont="1" applyFill="1" applyAlignment="1">
      <alignment horizontal="center" vertical="center" wrapText="1"/>
    </xf>
    <xf numFmtId="0" fontId="0" fillId="0" borderId="0" xfId="0" pivotButton="1" applyAlignment="1">
      <alignment horizontal="center" vertical="center"/>
    </xf>
    <xf numFmtId="0" fontId="6" fillId="2" borderId="1" xfId="0" applyFont="1" applyFill="1" applyBorder="1" applyAlignment="1">
      <alignment horizontal="center" vertical="center"/>
    </xf>
    <xf numFmtId="0" fontId="0" fillId="0" borderId="1" xfId="0" applyBorder="1" applyAlignment="1">
      <alignment horizontal="right"/>
    </xf>
    <xf numFmtId="0" fontId="1" fillId="0" borderId="1" xfId="0" applyFont="1" applyBorder="1" applyAlignment="1">
      <alignment horizontal="center" vertical="center"/>
    </xf>
    <xf numFmtId="0" fontId="0" fillId="0" borderId="1" xfId="0" applyBorder="1" applyAlignment="1">
      <alignment horizontal="center" vertical="center"/>
    </xf>
    <xf numFmtId="3" fontId="0" fillId="0" borderId="1" xfId="0" applyNumberFormat="1" applyBorder="1" applyAlignment="1">
      <alignment horizontal="center" vertical="center"/>
    </xf>
    <xf numFmtId="17" fontId="1" fillId="0" borderId="1" xfId="0" applyNumberFormat="1" applyFont="1" applyBorder="1" applyAlignment="1">
      <alignment horizontal="center" vertical="center"/>
    </xf>
    <xf numFmtId="17" fontId="1" fillId="0" borderId="0" xfId="0" applyNumberFormat="1" applyFont="1" applyBorder="1" applyAlignment="1">
      <alignment horizontal="center" vertical="center"/>
    </xf>
    <xf numFmtId="3" fontId="0" fillId="0" borderId="0" xfId="0" applyNumberFormat="1" applyBorder="1" applyAlignment="1">
      <alignment horizontal="center" vertical="center"/>
    </xf>
    <xf numFmtId="164" fontId="0" fillId="0" borderId="0" xfId="0" applyNumberFormat="1" applyAlignment="1">
      <alignment horizontal="center" vertical="center"/>
    </xf>
    <xf numFmtId="17" fontId="1" fillId="0" borderId="1" xfId="0" applyNumberFormat="1" applyFont="1" applyBorder="1" applyAlignment="1">
      <alignment horizontal="center" vertical="center" wrapText="1"/>
    </xf>
    <xf numFmtId="0" fontId="0" fillId="0" borderId="1" xfId="0" applyBorder="1" applyAlignment="1">
      <alignment horizontal="right" vertical="center"/>
    </xf>
    <xf numFmtId="164" fontId="0" fillId="0" borderId="1" xfId="0" applyNumberFormat="1" applyBorder="1" applyAlignment="1">
      <alignment horizontal="center" vertical="center"/>
    </xf>
    <xf numFmtId="0" fontId="9" fillId="2" borderId="1" xfId="0" applyFont="1" applyFill="1" applyBorder="1" applyAlignment="1">
      <alignment horizontal="center" vertical="center"/>
    </xf>
    <xf numFmtId="17" fontId="1" fillId="0" borderId="0" xfId="0" applyNumberFormat="1" applyFont="1" applyBorder="1" applyAlignment="1">
      <alignment horizontal="center" vertical="center" wrapText="1"/>
    </xf>
    <xf numFmtId="0" fontId="0" fillId="0" borderId="2" xfId="0" applyBorder="1" applyAlignment="1">
      <alignment horizontal="center" vertical="center"/>
    </xf>
    <xf numFmtId="3" fontId="0" fillId="0" borderId="2" xfId="0" applyNumberFormat="1" applyBorder="1" applyAlignment="1">
      <alignment horizontal="center" vertical="center"/>
    </xf>
    <xf numFmtId="0" fontId="7" fillId="0" borderId="3" xfId="0" applyFont="1" applyBorder="1" applyAlignment="1">
      <alignment horizontal="right"/>
    </xf>
    <xf numFmtId="3" fontId="8" fillId="0" borderId="4" xfId="0" applyNumberFormat="1" applyFont="1" applyBorder="1" applyAlignment="1">
      <alignment horizontal="center"/>
    </xf>
    <xf numFmtId="3" fontId="8" fillId="0" borderId="5" xfId="0" applyNumberFormat="1" applyFont="1" applyBorder="1" applyAlignment="1">
      <alignment horizontal="center"/>
    </xf>
    <xf numFmtId="17" fontId="0" fillId="0" borderId="0" xfId="0" applyNumberFormat="1" applyAlignment="1">
      <alignment horizontal="center" vertical="center"/>
    </xf>
    <xf numFmtId="0" fontId="1" fillId="0" borderId="0" xfId="0" applyFont="1" applyBorder="1" applyAlignment="1">
      <alignment horizontal="center" vertical="center" wrapText="1"/>
    </xf>
    <xf numFmtId="164" fontId="0" fillId="0" borderId="0" xfId="0" applyNumberFormat="1" applyBorder="1" applyAlignment="1">
      <alignment horizontal="center" vertical="center"/>
    </xf>
    <xf numFmtId="0" fontId="0" fillId="0" borderId="0" xfId="0" applyBorder="1" applyAlignment="1">
      <alignment horizontal="right" vertical="center"/>
    </xf>
    <xf numFmtId="0" fontId="1" fillId="0" borderId="0" xfId="0" applyFont="1" applyAlignment="1">
      <alignment horizontal="center" vertical="center"/>
    </xf>
    <xf numFmtId="0" fontId="10" fillId="2" borderId="0" xfId="0" applyFont="1" applyFill="1" applyAlignment="1">
      <alignment horizontal="center" vertical="center"/>
    </xf>
    <xf numFmtId="0" fontId="1" fillId="0" borderId="0" xfId="0" applyFont="1" applyAlignment="1">
      <alignment horizontal="right"/>
    </xf>
    <xf numFmtId="3" fontId="1" fillId="0" borderId="0" xfId="0" applyNumberFormat="1" applyFont="1" applyAlignment="1">
      <alignment horizontal="center" vertical="center"/>
    </xf>
    <xf numFmtId="0" fontId="1" fillId="0" borderId="0" xfId="0" applyFont="1" applyAlignment="1">
      <alignment horizontal="right" vertical="center"/>
    </xf>
    <xf numFmtId="165" fontId="1" fillId="0" borderId="0" xfId="0" applyNumberFormat="1" applyFont="1" applyAlignment="1">
      <alignment horizontal="center" vertical="center"/>
    </xf>
    <xf numFmtId="0" fontId="1" fillId="0" borderId="0" xfId="0" applyFont="1" applyAlignment="1">
      <alignment horizontal="center" vertical="center" wrapText="1"/>
    </xf>
    <xf numFmtId="0" fontId="5" fillId="2" borderId="0" xfId="0" applyFont="1" applyFill="1" applyAlignment="1">
      <alignment horizontal="center" vertical="center" wrapText="1"/>
    </xf>
    <xf numFmtId="0" fontId="1" fillId="0" borderId="1"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9" xfId="0" applyFont="1" applyBorder="1" applyAlignment="1">
      <alignment horizontal="center" vertical="center" wrapText="1"/>
    </xf>
    <xf numFmtId="0" fontId="0" fillId="0" borderId="10" xfId="0" applyBorder="1" applyAlignment="1">
      <alignment horizontal="right"/>
    </xf>
    <xf numFmtId="0" fontId="0" fillId="0" borderId="13" xfId="0" applyBorder="1" applyAlignment="1">
      <alignment horizontal="right"/>
    </xf>
    <xf numFmtId="0" fontId="0" fillId="0" borderId="15" xfId="0" applyBorder="1" applyAlignment="1">
      <alignment horizontal="right"/>
    </xf>
    <xf numFmtId="0" fontId="1" fillId="0" borderId="0" xfId="0" applyFont="1" applyBorder="1" applyAlignment="1">
      <alignment horizontal="center" vertical="center"/>
    </xf>
    <xf numFmtId="10" fontId="0" fillId="0" borderId="0" xfId="0" applyNumberFormat="1" applyBorder="1" applyAlignment="1">
      <alignment horizontal="center" vertical="center"/>
    </xf>
    <xf numFmtId="0" fontId="12" fillId="0" borderId="18" xfId="0" applyFont="1" applyBorder="1" applyAlignment="1">
      <alignment horizontal="center" vertical="center" wrapText="1"/>
    </xf>
    <xf numFmtId="0" fontId="13" fillId="0" borderId="0" xfId="0" applyFont="1" applyAlignment="1">
      <alignment horizontal="center" vertical="center" wrapText="1"/>
    </xf>
    <xf numFmtId="3" fontId="0" fillId="0" borderId="19" xfId="0" applyNumberFormat="1" applyBorder="1" applyAlignment="1">
      <alignment horizontal="center" vertical="center"/>
    </xf>
    <xf numFmtId="3" fontId="0" fillId="0" borderId="11" xfId="0" applyNumberFormat="1" applyBorder="1" applyAlignment="1">
      <alignment horizontal="center" vertical="center"/>
    </xf>
    <xf numFmtId="3" fontId="0" fillId="0" borderId="12" xfId="0" applyNumberFormat="1" applyBorder="1" applyAlignment="1">
      <alignment horizontal="center" vertical="center"/>
    </xf>
    <xf numFmtId="3" fontId="0" fillId="0" borderId="20" xfId="0" applyNumberFormat="1" applyBorder="1" applyAlignment="1">
      <alignment horizontal="center" vertical="center"/>
    </xf>
    <xf numFmtId="3" fontId="0" fillId="0" borderId="14" xfId="0" applyNumberFormat="1" applyBorder="1" applyAlignment="1">
      <alignment horizontal="center" vertical="center"/>
    </xf>
    <xf numFmtId="3" fontId="0" fillId="0" borderId="21" xfId="0" applyNumberFormat="1" applyBorder="1" applyAlignment="1">
      <alignment horizontal="center" vertical="center"/>
    </xf>
    <xf numFmtId="3" fontId="0" fillId="0" borderId="16" xfId="0" applyNumberFormat="1" applyBorder="1" applyAlignment="1">
      <alignment horizontal="center" vertical="center"/>
    </xf>
    <xf numFmtId="3" fontId="0" fillId="0" borderId="17" xfId="0" applyNumberFormat="1" applyBorder="1" applyAlignment="1">
      <alignment horizontal="center" vertical="center"/>
    </xf>
    <xf numFmtId="0" fontId="0" fillId="0" borderId="1" xfId="0" applyBorder="1"/>
    <xf numFmtId="0" fontId="15" fillId="0" borderId="0" xfId="0" applyFont="1" applyAlignment="1">
      <alignment horizontal="left" vertical="center" wrapText="1"/>
    </xf>
    <xf numFmtId="0" fontId="16" fillId="0" borderId="0" xfId="0" applyFont="1" applyAlignment="1">
      <alignment vertical="center" wrapText="1"/>
    </xf>
    <xf numFmtId="0" fontId="12" fillId="0" borderId="0" xfId="0" applyFont="1" applyAlignment="1">
      <alignment horizontal="right" vertical="top"/>
    </xf>
    <xf numFmtId="0" fontId="17" fillId="0" borderId="0" xfId="0" applyFont="1" applyAlignment="1">
      <alignment horizontal="left" vertical="top"/>
    </xf>
    <xf numFmtId="0" fontId="1" fillId="0" borderId="0" xfId="0" applyFont="1" applyBorder="1" applyAlignment="1">
      <alignment horizontal="right"/>
    </xf>
    <xf numFmtId="3" fontId="18" fillId="0" borderId="0" xfId="0" applyNumberFormat="1" applyFont="1" applyBorder="1" applyAlignment="1">
      <alignment horizontal="center" vertical="center"/>
    </xf>
    <xf numFmtId="165" fontId="0" fillId="0" borderId="1" xfId="0" applyNumberFormat="1" applyBorder="1" applyAlignment="1">
      <alignment horizontal="center" vertical="center"/>
    </xf>
    <xf numFmtId="0" fontId="19" fillId="3" borderId="0" xfId="0" applyFont="1" applyFill="1"/>
    <xf numFmtId="0" fontId="20" fillId="3" borderId="0" xfId="2" applyFont="1" applyFill="1"/>
    <xf numFmtId="9" fontId="0" fillId="0" borderId="1" xfId="0" applyNumberFormat="1" applyBorder="1" applyAlignment="1">
      <alignment horizontal="center" vertical="center"/>
    </xf>
    <xf numFmtId="9" fontId="0" fillId="0" borderId="14" xfId="0" applyNumberFormat="1" applyBorder="1" applyAlignment="1">
      <alignment horizontal="center" vertical="center"/>
    </xf>
    <xf numFmtId="9" fontId="0" fillId="0" borderId="16" xfId="0" applyNumberFormat="1" applyBorder="1" applyAlignment="1">
      <alignment horizontal="center" vertical="center"/>
    </xf>
    <xf numFmtId="9" fontId="0" fillId="0" borderId="17" xfId="0" applyNumberFormat="1"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5" fillId="2" borderId="0" xfId="0" applyFont="1" applyFill="1" applyAlignment="1">
      <alignment horizontal="center" vertical="center" wrapText="1"/>
    </xf>
    <xf numFmtId="0" fontId="1" fillId="0" borderId="23" xfId="0" applyFont="1" applyBorder="1" applyAlignment="1">
      <alignment horizontal="center" vertical="center"/>
    </xf>
    <xf numFmtId="0" fontId="1" fillId="0" borderId="24" xfId="0" applyFont="1" applyBorder="1" applyAlignment="1">
      <alignment horizontal="center" vertical="center" wrapText="1"/>
    </xf>
    <xf numFmtId="0" fontId="1" fillId="0" borderId="11" xfId="0" applyFont="1" applyBorder="1" applyAlignment="1">
      <alignment horizontal="center" vertical="center"/>
    </xf>
    <xf numFmtId="17" fontId="1" fillId="0" borderId="11" xfId="0" applyNumberFormat="1" applyFont="1" applyBorder="1" applyAlignment="1">
      <alignment horizontal="center" vertical="center" wrapText="1"/>
    </xf>
    <xf numFmtId="0" fontId="0" fillId="0" borderId="26" xfId="0" applyBorder="1" applyAlignment="1">
      <alignment horizontal="center" vertical="center"/>
    </xf>
    <xf numFmtId="0" fontId="0" fillId="0" borderId="28" xfId="0" applyBorder="1"/>
    <xf numFmtId="0" fontId="0" fillId="0" borderId="29" xfId="0" applyBorder="1"/>
    <xf numFmtId="0" fontId="24" fillId="3" borderId="0" xfId="1" applyFont="1" applyFill="1"/>
    <xf numFmtId="0" fontId="19" fillId="3" borderId="31" xfId="0" applyFont="1" applyFill="1" applyBorder="1"/>
    <xf numFmtId="0" fontId="19" fillId="3" borderId="32" xfId="0" applyFont="1" applyFill="1" applyBorder="1" applyAlignment="1">
      <alignment horizontal="center" wrapText="1"/>
    </xf>
    <xf numFmtId="0" fontId="25" fillId="3" borderId="0" xfId="0" applyFont="1" applyFill="1"/>
    <xf numFmtId="1" fontId="20" fillId="3" borderId="0" xfId="0" applyNumberFormat="1" applyFont="1" applyFill="1"/>
    <xf numFmtId="9" fontId="19" fillId="3" borderId="0" xfId="4" applyFont="1" applyFill="1"/>
    <xf numFmtId="0" fontId="20" fillId="3" borderId="0" xfId="2" quotePrefix="1" applyFont="1" applyFill="1"/>
    <xf numFmtId="0" fontId="27" fillId="3" borderId="0" xfId="2" applyFont="1" applyFill="1"/>
    <xf numFmtId="49" fontId="20" fillId="3" borderId="0" xfId="2" applyNumberFormat="1" applyFont="1" applyFill="1" applyAlignment="1">
      <alignment horizontal="left"/>
    </xf>
    <xf numFmtId="0" fontId="20" fillId="3" borderId="0" xfId="5" applyFont="1" applyFill="1"/>
    <xf numFmtId="0" fontId="19" fillId="3" borderId="0" xfId="0" applyFont="1" applyFill="1" applyAlignment="1">
      <alignment horizontal="center" vertical="center"/>
    </xf>
    <xf numFmtId="166" fontId="26" fillId="3" borderId="0" xfId="3" applyNumberFormat="1" applyFont="1" applyFill="1" applyBorder="1" applyAlignment="1">
      <alignment horizontal="center" vertical="center"/>
    </xf>
    <xf numFmtId="0" fontId="25" fillId="3" borderId="32" xfId="0" applyFont="1" applyFill="1" applyBorder="1" applyAlignment="1">
      <alignment horizontal="center" vertical="center"/>
    </xf>
    <xf numFmtId="0" fontId="19" fillId="3" borderId="0" xfId="0" applyFont="1" applyFill="1" applyBorder="1"/>
    <xf numFmtId="3" fontId="19" fillId="3" borderId="26" xfId="0" applyNumberFormat="1" applyFont="1" applyFill="1" applyBorder="1" applyAlignment="1">
      <alignment horizontal="center" vertical="center"/>
    </xf>
    <xf numFmtId="3" fontId="19" fillId="3" borderId="0" xfId="0" applyNumberFormat="1" applyFont="1" applyFill="1" applyBorder="1" applyAlignment="1">
      <alignment horizontal="center" vertical="center"/>
    </xf>
    <xf numFmtId="9" fontId="19" fillId="3" borderId="27" xfId="0" applyNumberFormat="1" applyFont="1" applyFill="1" applyBorder="1" applyAlignment="1">
      <alignment horizontal="center" vertical="center"/>
    </xf>
    <xf numFmtId="9" fontId="19" fillId="3" borderId="27" xfId="4" applyFont="1" applyFill="1" applyBorder="1" applyAlignment="1">
      <alignment horizontal="center" vertical="center"/>
    </xf>
    <xf numFmtId="0" fontId="19" fillId="3" borderId="27" xfId="0" applyFont="1" applyFill="1" applyBorder="1" applyAlignment="1">
      <alignment horizontal="center" vertical="center"/>
    </xf>
    <xf numFmtId="0" fontId="25" fillId="3" borderId="35" xfId="0" applyFont="1" applyFill="1" applyBorder="1" applyAlignment="1">
      <alignment horizontal="center" vertical="center"/>
    </xf>
    <xf numFmtId="0" fontId="19" fillId="3" borderId="37" xfId="0" applyFont="1" applyFill="1" applyBorder="1" applyAlignment="1">
      <alignment horizontal="center" vertical="center"/>
    </xf>
    <xf numFmtId="3" fontId="19" fillId="3" borderId="37" xfId="0" applyNumberFormat="1" applyFont="1" applyFill="1" applyBorder="1" applyAlignment="1">
      <alignment horizontal="center" vertical="center"/>
    </xf>
    <xf numFmtId="0" fontId="19" fillId="3" borderId="35" xfId="0" applyFont="1" applyFill="1" applyBorder="1" applyAlignment="1">
      <alignment horizontal="center" wrapText="1"/>
    </xf>
    <xf numFmtId="1" fontId="20" fillId="3" borderId="37" xfId="0" applyNumberFormat="1" applyFont="1" applyFill="1" applyBorder="1" applyAlignment="1">
      <alignment horizontal="center" vertical="center"/>
    </xf>
    <xf numFmtId="0" fontId="28" fillId="3" borderId="36" xfId="0" applyFont="1" applyFill="1" applyBorder="1" applyAlignment="1">
      <alignment horizontal="center" vertical="center" wrapText="1"/>
    </xf>
    <xf numFmtId="0" fontId="28" fillId="3" borderId="29" xfId="0" applyFont="1" applyFill="1" applyBorder="1" applyAlignment="1">
      <alignment horizontal="center" wrapText="1"/>
    </xf>
    <xf numFmtId="0" fontId="28" fillId="3" borderId="28" xfId="0" applyFont="1" applyFill="1" applyBorder="1" applyAlignment="1">
      <alignment horizontal="center" vertical="center" wrapText="1"/>
    </xf>
    <xf numFmtId="0" fontId="28" fillId="3" borderId="29" xfId="0" applyFont="1" applyFill="1" applyBorder="1" applyAlignment="1">
      <alignment horizontal="center" vertical="center" wrapText="1"/>
    </xf>
    <xf numFmtId="0" fontId="28" fillId="3" borderId="30" xfId="0" applyFont="1" applyFill="1" applyBorder="1" applyAlignment="1">
      <alignment horizontal="center" vertical="center" wrapText="1"/>
    </xf>
    <xf numFmtId="0" fontId="28" fillId="3" borderId="0" xfId="0" applyFont="1" applyFill="1" applyAlignment="1">
      <alignment horizontal="center" vertical="center" wrapText="1"/>
    </xf>
    <xf numFmtId="0" fontId="29" fillId="3" borderId="38" xfId="2" applyFont="1" applyFill="1" applyBorder="1" applyAlignment="1">
      <alignment horizontal="center" vertical="center"/>
    </xf>
    <xf numFmtId="0" fontId="29" fillId="3" borderId="33" xfId="2" applyFont="1" applyFill="1" applyBorder="1"/>
    <xf numFmtId="3" fontId="29" fillId="3" borderId="15" xfId="0" applyNumberFormat="1" applyFont="1" applyFill="1" applyBorder="1" applyAlignment="1">
      <alignment horizontal="center" vertical="center"/>
    </xf>
    <xf numFmtId="3" fontId="29" fillId="3" borderId="33" xfId="0" applyNumberFormat="1" applyFont="1" applyFill="1" applyBorder="1" applyAlignment="1">
      <alignment horizontal="center" vertical="center"/>
    </xf>
    <xf numFmtId="9" fontId="29" fillId="3" borderId="34" xfId="4" applyFont="1" applyFill="1" applyBorder="1" applyAlignment="1">
      <alignment horizontal="center" vertical="center"/>
    </xf>
    <xf numFmtId="0" fontId="29" fillId="3" borderId="33" xfId="2" applyFont="1" applyFill="1" applyBorder="1" applyAlignment="1">
      <alignment horizontal="center" vertical="center"/>
    </xf>
    <xf numFmtId="167" fontId="29" fillId="3" borderId="15" xfId="3" applyNumberFormat="1" applyFont="1" applyFill="1" applyBorder="1" applyAlignment="1">
      <alignment horizontal="center" vertical="center"/>
    </xf>
    <xf numFmtId="167" fontId="29" fillId="3" borderId="33" xfId="3" applyNumberFormat="1" applyFont="1" applyFill="1" applyBorder="1" applyAlignment="1">
      <alignment horizontal="center" vertical="center"/>
    </xf>
    <xf numFmtId="167" fontId="29" fillId="3" borderId="38" xfId="3" applyNumberFormat="1" applyFont="1" applyFill="1" applyBorder="1" applyAlignment="1">
      <alignment horizontal="center" vertical="center"/>
    </xf>
    <xf numFmtId="0" fontId="6" fillId="2" borderId="0" xfId="0" applyFont="1" applyFill="1" applyAlignment="1">
      <alignment horizontal="center" vertical="center"/>
    </xf>
    <xf numFmtId="0" fontId="18" fillId="0" borderId="0" xfId="0" applyFont="1" applyAlignment="1">
      <alignment horizontal="right" vertical="center"/>
    </xf>
    <xf numFmtId="9" fontId="0" fillId="0" borderId="0" xfId="0" applyNumberFormat="1" applyAlignment="1">
      <alignment horizontal="center" vertical="center"/>
    </xf>
    <xf numFmtId="0" fontId="1" fillId="0" borderId="26" xfId="0" applyFont="1" applyBorder="1" applyAlignment="1">
      <alignment horizontal="center" vertical="center"/>
    </xf>
    <xf numFmtId="9" fontId="0" fillId="0" borderId="27" xfId="0" applyNumberFormat="1" applyBorder="1" applyAlignment="1">
      <alignment horizontal="center" vertical="center"/>
    </xf>
    <xf numFmtId="0" fontId="1" fillId="0" borderId="28" xfId="0" applyFont="1" applyBorder="1" applyAlignment="1">
      <alignment horizontal="center" vertical="center"/>
    </xf>
    <xf numFmtId="9" fontId="0" fillId="0" borderId="30" xfId="0" applyNumberFormat="1" applyBorder="1" applyAlignment="1">
      <alignment horizontal="center" vertical="center"/>
    </xf>
    <xf numFmtId="0" fontId="1" fillId="0" borderId="19" xfId="0" applyFont="1" applyBorder="1" applyAlignment="1">
      <alignment horizontal="center" vertical="center"/>
    </xf>
    <xf numFmtId="0" fontId="1" fillId="0" borderId="12" xfId="0" applyFont="1" applyBorder="1" applyAlignment="1">
      <alignment horizontal="center" vertical="center" wrapText="1"/>
    </xf>
    <xf numFmtId="9" fontId="0" fillId="0" borderId="14" xfId="0" applyNumberFormat="1" applyFill="1" applyBorder="1" applyAlignment="1">
      <alignment horizontal="center" vertical="center"/>
    </xf>
    <xf numFmtId="0" fontId="7" fillId="0" borderId="0" xfId="0" applyFont="1" applyBorder="1" applyAlignment="1">
      <alignment horizontal="right"/>
    </xf>
    <xf numFmtId="3" fontId="8" fillId="0" borderId="0" xfId="0" applyNumberFormat="1" applyFont="1" applyBorder="1" applyAlignment="1">
      <alignment horizontal="center"/>
    </xf>
    <xf numFmtId="0" fontId="0" fillId="0" borderId="25" xfId="0" applyBorder="1"/>
    <xf numFmtId="0" fontId="0" fillId="0" borderId="27" xfId="0" applyBorder="1"/>
    <xf numFmtId="0" fontId="1" fillId="0" borderId="30" xfId="0" applyFont="1" applyBorder="1" applyAlignment="1">
      <alignment horizontal="right" vertical="center"/>
    </xf>
    <xf numFmtId="0" fontId="5" fillId="2" borderId="0" xfId="0" applyFont="1" applyFill="1" applyAlignment="1">
      <alignment horizontal="center" vertical="center" wrapText="1"/>
    </xf>
    <xf numFmtId="17" fontId="1" fillId="0" borderId="22" xfId="0" applyNumberFormat="1" applyFont="1" applyBorder="1" applyAlignment="1">
      <alignment horizontal="center" vertical="center" wrapText="1"/>
    </xf>
    <xf numFmtId="0" fontId="1" fillId="0" borderId="20" xfId="0" applyFont="1" applyFill="1" applyBorder="1" applyAlignment="1">
      <alignment horizontal="center" vertical="center"/>
    </xf>
    <xf numFmtId="0" fontId="23" fillId="3" borderId="0" xfId="0" applyFont="1" applyFill="1" applyAlignment="1">
      <alignment vertical="center" wrapText="1"/>
    </xf>
    <xf numFmtId="0" fontId="22" fillId="3" borderId="0" xfId="0" applyFont="1" applyFill="1" applyAlignment="1">
      <alignment vertical="center"/>
    </xf>
    <xf numFmtId="0" fontId="23" fillId="3" borderId="31" xfId="0" applyFont="1" applyFill="1" applyBorder="1" applyAlignment="1">
      <alignment vertical="center"/>
    </xf>
    <xf numFmtId="0" fontId="19" fillId="3" borderId="42" xfId="0" applyFont="1" applyFill="1" applyBorder="1" applyAlignment="1">
      <alignment horizontal="center" wrapText="1"/>
    </xf>
    <xf numFmtId="0" fontId="25" fillId="3" borderId="32" xfId="0" applyFont="1" applyFill="1" applyBorder="1" applyAlignment="1">
      <alignment horizontal="centerContinuous"/>
    </xf>
    <xf numFmtId="0" fontId="25" fillId="3" borderId="42" xfId="0" applyFont="1" applyFill="1" applyBorder="1" applyAlignment="1">
      <alignment horizontal="centerContinuous"/>
    </xf>
    <xf numFmtId="0" fontId="25" fillId="3" borderId="43" xfId="0" applyFont="1" applyFill="1" applyBorder="1" applyAlignment="1">
      <alignment horizontal="centerContinuous"/>
    </xf>
    <xf numFmtId="0" fontId="25" fillId="3" borderId="44" xfId="0" applyFont="1" applyFill="1" applyBorder="1" applyAlignment="1">
      <alignment horizontal="center"/>
    </xf>
    <xf numFmtId="0" fontId="25" fillId="3" borderId="29" xfId="0" applyFont="1" applyFill="1" applyBorder="1" applyAlignment="1">
      <alignment wrapText="1"/>
    </xf>
    <xf numFmtId="0" fontId="25" fillId="3" borderId="45" xfId="0" applyFont="1" applyFill="1" applyBorder="1" applyAlignment="1">
      <alignment wrapText="1"/>
    </xf>
    <xf numFmtId="0" fontId="19" fillId="3" borderId="29" xfId="0" applyFont="1" applyFill="1" applyBorder="1" applyAlignment="1">
      <alignment horizontal="right" wrapText="1"/>
    </xf>
    <xf numFmtId="0" fontId="19" fillId="3" borderId="45" xfId="0" applyFont="1" applyFill="1" applyBorder="1" applyAlignment="1">
      <alignment horizontal="right" wrapText="1"/>
    </xf>
    <xf numFmtId="0" fontId="19" fillId="3" borderId="46" xfId="0" applyFont="1" applyFill="1" applyBorder="1" applyAlignment="1">
      <alignment horizontal="right" wrapText="1"/>
    </xf>
    <xf numFmtId="0" fontId="19" fillId="3" borderId="0" xfId="0" applyFont="1" applyFill="1" applyAlignment="1">
      <alignment horizontal="left" indent="1"/>
    </xf>
    <xf numFmtId="3" fontId="19" fillId="3" borderId="0" xfId="0" applyNumberFormat="1" applyFont="1" applyFill="1" applyAlignment="1">
      <alignment horizontal="right"/>
    </xf>
    <xf numFmtId="0" fontId="19" fillId="3" borderId="0" xfId="0" applyFont="1" applyFill="1" applyAlignment="1">
      <alignment horizontal="left" indent="2"/>
    </xf>
    <xf numFmtId="0" fontId="27" fillId="3" borderId="0" xfId="6" applyFont="1" applyFill="1" applyAlignment="1">
      <alignment horizontal="left"/>
    </xf>
    <xf numFmtId="37" fontId="20" fillId="3" borderId="0" xfId="7" applyFont="1" applyFill="1" applyAlignment="1">
      <alignment horizontal="left" indent="1"/>
    </xf>
    <xf numFmtId="0" fontId="19" fillId="3" borderId="0" xfId="0" applyFont="1" applyFill="1" applyAlignment="1">
      <alignment vertical="top"/>
    </xf>
    <xf numFmtId="9" fontId="19" fillId="3" borderId="0" xfId="4" applyFont="1" applyFill="1" applyAlignment="1">
      <alignment vertical="top"/>
    </xf>
    <xf numFmtId="0" fontId="35" fillId="3" borderId="0" xfId="2" applyFont="1" applyFill="1"/>
    <xf numFmtId="0" fontId="0" fillId="0" borderId="19" xfId="0" applyBorder="1" applyAlignment="1">
      <alignment horizontal="center" vertical="center"/>
    </xf>
    <xf numFmtId="0" fontId="0" fillId="0" borderId="7" xfId="0" applyBorder="1" applyAlignment="1">
      <alignment horizontal="center" vertical="center"/>
    </xf>
    <xf numFmtId="0" fontId="0" fillId="0" borderId="9" xfId="0" applyBorder="1" applyAlignment="1">
      <alignment horizontal="center" vertical="center"/>
    </xf>
    <xf numFmtId="9" fontId="0" fillId="0" borderId="12" xfId="0" applyNumberFormat="1" applyBorder="1" applyAlignment="1">
      <alignment horizontal="center" vertical="center"/>
    </xf>
    <xf numFmtId="0" fontId="0" fillId="0" borderId="0" xfId="0" applyAlignment="1">
      <alignment horizontal="center"/>
    </xf>
    <xf numFmtId="0" fontId="0" fillId="0" borderId="23" xfId="0" applyBorder="1"/>
    <xf numFmtId="0" fontId="1" fillId="0" borderId="24" xfId="0" applyFont="1" applyBorder="1" applyAlignment="1">
      <alignment horizontal="center" vertical="center"/>
    </xf>
    <xf numFmtId="0" fontId="1" fillId="0" borderId="25" xfId="0" applyFont="1" applyBorder="1" applyAlignment="1">
      <alignment horizontal="center" vertical="center"/>
    </xf>
    <xf numFmtId="0" fontId="18" fillId="0" borderId="26" xfId="0" applyFont="1" applyBorder="1" applyAlignment="1">
      <alignment horizontal="right" vertical="center"/>
    </xf>
    <xf numFmtId="0" fontId="0" fillId="0" borderId="26" xfId="0" applyBorder="1"/>
    <xf numFmtId="3" fontId="0" fillId="0" borderId="0" xfId="0" applyNumberFormat="1" applyBorder="1" applyAlignment="1">
      <alignment horizontal="center"/>
    </xf>
    <xf numFmtId="0" fontId="0" fillId="0" borderId="0" xfId="0" applyBorder="1"/>
    <xf numFmtId="165" fontId="0" fillId="0" borderId="0" xfId="0" applyNumberFormat="1" applyBorder="1" applyAlignment="1">
      <alignment horizontal="center"/>
    </xf>
    <xf numFmtId="0" fontId="18" fillId="0" borderId="28" xfId="0" applyFont="1" applyBorder="1" applyAlignment="1">
      <alignment horizontal="right" vertical="center"/>
    </xf>
    <xf numFmtId="165" fontId="0" fillId="0" borderId="29" xfId="0" applyNumberFormat="1" applyBorder="1" applyAlignment="1">
      <alignment horizontal="center"/>
    </xf>
    <xf numFmtId="0" fontId="0" fillId="0" borderId="30" xfId="0" applyBorder="1"/>
    <xf numFmtId="9" fontId="0" fillId="0" borderId="0" xfId="0" applyNumberFormat="1" applyBorder="1" applyAlignment="1">
      <alignment horizontal="center" vertical="center"/>
    </xf>
    <xf numFmtId="9" fontId="0" fillId="0" borderId="29" xfId="0" applyNumberFormat="1" applyBorder="1" applyAlignment="1">
      <alignment horizontal="center" vertical="center"/>
    </xf>
    <xf numFmtId="3" fontId="0" fillId="0" borderId="0" xfId="0" applyNumberFormat="1" applyBorder="1" applyAlignment="1">
      <alignment horizontal="center" vertical="center"/>
    </xf>
    <xf numFmtId="3" fontId="0" fillId="0" borderId="29" xfId="0" applyNumberFormat="1" applyBorder="1" applyAlignment="1">
      <alignment horizontal="center" vertical="center"/>
    </xf>
    <xf numFmtId="3" fontId="0" fillId="0" borderId="0" xfId="0" applyNumberFormat="1" applyBorder="1" applyAlignment="1">
      <alignment horizontal="center" vertical="center"/>
    </xf>
    <xf numFmtId="0" fontId="36" fillId="3" borderId="31" xfId="0" applyFont="1" applyFill="1" applyBorder="1" applyAlignment="1">
      <alignment vertical="center"/>
    </xf>
    <xf numFmtId="0" fontId="36" fillId="3" borderId="0" xfId="0" applyFont="1" applyFill="1" applyAlignment="1">
      <alignment vertical="center" wrapText="1"/>
    </xf>
    <xf numFmtId="3" fontId="25" fillId="3" borderId="48" xfId="0" applyNumberFormat="1" applyFont="1" applyFill="1" applyBorder="1" applyAlignment="1">
      <alignment horizontal="right"/>
    </xf>
    <xf numFmtId="9" fontId="25" fillId="3" borderId="49" xfId="0" applyNumberFormat="1" applyFont="1" applyFill="1" applyBorder="1" applyAlignment="1">
      <alignment horizontal="right"/>
    </xf>
    <xf numFmtId="9" fontId="19" fillId="3" borderId="50" xfId="0" applyNumberFormat="1" applyFont="1" applyFill="1" applyBorder="1" applyAlignment="1">
      <alignment horizontal="right"/>
    </xf>
    <xf numFmtId="3" fontId="25" fillId="3" borderId="0" xfId="0" applyNumberFormat="1" applyFont="1" applyFill="1" applyAlignment="1">
      <alignment horizontal="right"/>
    </xf>
    <xf numFmtId="9" fontId="25" fillId="3" borderId="50" xfId="0" applyNumberFormat="1" applyFont="1" applyFill="1" applyBorder="1" applyAlignment="1">
      <alignment horizontal="right"/>
    </xf>
    <xf numFmtId="3" fontId="25" fillId="3" borderId="40" xfId="0" applyNumberFormat="1" applyFont="1" applyFill="1" applyBorder="1" applyAlignment="1">
      <alignment horizontal="right"/>
    </xf>
    <xf numFmtId="9" fontId="25" fillId="3" borderId="41" xfId="0" applyNumberFormat="1" applyFont="1" applyFill="1" applyBorder="1" applyAlignment="1">
      <alignment horizontal="right"/>
    </xf>
    <xf numFmtId="0" fontId="31" fillId="0" borderId="0" xfId="0" applyFont="1" applyBorder="1" applyAlignment="1">
      <alignment vertical="center"/>
    </xf>
    <xf numFmtId="0" fontId="1" fillId="0" borderId="35" xfId="0" applyFont="1" applyBorder="1" applyAlignment="1">
      <alignment horizontal="center" vertical="center"/>
    </xf>
    <xf numFmtId="9" fontId="0" fillId="0" borderId="11" xfId="0" applyNumberFormat="1" applyBorder="1" applyAlignment="1">
      <alignment horizontal="center" vertical="center"/>
    </xf>
    <xf numFmtId="0" fontId="2" fillId="0" borderId="0" xfId="1"/>
    <xf numFmtId="0" fontId="27" fillId="3" borderId="47" xfId="0" applyFont="1" applyFill="1" applyBorder="1"/>
    <xf numFmtId="0" fontId="25" fillId="3" borderId="51" xfId="0" applyFont="1" applyFill="1" applyBorder="1"/>
    <xf numFmtId="3" fontId="25" fillId="3" borderId="47" xfId="0" applyNumberFormat="1" applyFont="1" applyFill="1" applyBorder="1" applyAlignment="1">
      <alignment horizontal="right"/>
    </xf>
    <xf numFmtId="9" fontId="25" fillId="3" borderId="51" xfId="0" applyNumberFormat="1" applyFont="1" applyFill="1" applyBorder="1" applyAlignment="1">
      <alignment horizontal="right"/>
    </xf>
    <xf numFmtId="3" fontId="25" fillId="3" borderId="51" xfId="0" applyNumberFormat="1" applyFont="1" applyFill="1" applyBorder="1" applyAlignment="1">
      <alignment horizontal="right"/>
    </xf>
    <xf numFmtId="0" fontId="25" fillId="3" borderId="50" xfId="0" applyFont="1" applyFill="1" applyBorder="1" applyAlignment="1">
      <alignment horizontal="left"/>
    </xf>
    <xf numFmtId="3" fontId="25" fillId="3" borderId="50" xfId="0" applyNumberFormat="1" applyFont="1" applyFill="1" applyBorder="1" applyAlignment="1">
      <alignment horizontal="right"/>
    </xf>
    <xf numFmtId="0" fontId="19" fillId="3" borderId="50" xfId="0" applyFont="1" applyFill="1" applyBorder="1" applyAlignment="1">
      <alignment horizontal="left" indent="1"/>
    </xf>
    <xf numFmtId="3" fontId="19" fillId="3" borderId="50" xfId="0" applyNumberFormat="1" applyFont="1" applyFill="1" applyBorder="1" applyAlignment="1">
      <alignment horizontal="right"/>
    </xf>
    <xf numFmtId="37" fontId="27" fillId="3" borderId="0" xfId="7" applyFont="1" applyFill="1" applyAlignment="1">
      <alignment horizontal="left" indent="1"/>
    </xf>
    <xf numFmtId="3" fontId="27" fillId="3" borderId="50" xfId="7" applyNumberFormat="1" applyFont="1" applyFill="1" applyBorder="1" applyAlignment="1">
      <alignment horizontal="left" indent="1"/>
    </xf>
    <xf numFmtId="37" fontId="20" fillId="3" borderId="0" xfId="7" applyFont="1" applyFill="1" applyAlignment="1">
      <alignment horizontal="left" indent="2"/>
    </xf>
    <xf numFmtId="3" fontId="20" fillId="3" borderId="50" xfId="7" applyNumberFormat="1" applyFont="1" applyFill="1" applyBorder="1" applyAlignment="1">
      <alignment horizontal="left" indent="2"/>
    </xf>
    <xf numFmtId="0" fontId="27" fillId="3" borderId="48" xfId="6" applyFont="1" applyFill="1" applyBorder="1" applyAlignment="1">
      <alignment horizontal="left"/>
    </xf>
    <xf numFmtId="0" fontId="25" fillId="3" borderId="49" xfId="0" applyFont="1" applyFill="1" applyBorder="1" applyAlignment="1">
      <alignment horizontal="left"/>
    </xf>
    <xf numFmtId="3" fontId="25" fillId="3" borderId="49" xfId="0" applyNumberFormat="1" applyFont="1" applyFill="1" applyBorder="1" applyAlignment="1">
      <alignment horizontal="right"/>
    </xf>
    <xf numFmtId="3" fontId="20" fillId="3" borderId="50" xfId="7" applyNumberFormat="1" applyFont="1" applyFill="1" applyBorder="1" applyAlignment="1">
      <alignment horizontal="left" indent="1"/>
    </xf>
    <xf numFmtId="3" fontId="20" fillId="3" borderId="50" xfId="7" applyNumberFormat="1" applyFont="1" applyFill="1" applyBorder="1" applyAlignment="1">
      <alignment horizontal="left" vertical="top" indent="2"/>
    </xf>
    <xf numFmtId="0" fontId="19" fillId="3" borderId="50" xfId="0" applyFont="1" applyFill="1" applyBorder="1" applyAlignment="1">
      <alignment horizontal="left" indent="2"/>
    </xf>
    <xf numFmtId="3" fontId="20" fillId="3" borderId="50" xfId="7" applyNumberFormat="1" applyFont="1" applyFill="1" applyBorder="1" applyAlignment="1">
      <alignment horizontal="left" vertical="top" indent="1"/>
    </xf>
    <xf numFmtId="0" fontId="33" fillId="3" borderId="0" xfId="0" applyFont="1" applyFill="1" applyAlignment="1">
      <alignment horizontal="left" indent="1"/>
    </xf>
    <xf numFmtId="0" fontId="27" fillId="3" borderId="48" xfId="0" applyFont="1" applyFill="1" applyBorder="1"/>
    <xf numFmtId="0" fontId="25" fillId="3" borderId="49" xfId="0" applyFont="1" applyFill="1" applyBorder="1"/>
    <xf numFmtId="3" fontId="34" fillId="3" borderId="50" xfId="7" applyNumberFormat="1" applyFont="1" applyFill="1" applyBorder="1" applyAlignment="1">
      <alignment horizontal="left" indent="1"/>
    </xf>
    <xf numFmtId="0" fontId="25" fillId="3" borderId="40" xfId="0" applyFont="1" applyFill="1" applyBorder="1" applyAlignment="1">
      <alignment vertical="top"/>
    </xf>
    <xf numFmtId="0" fontId="27" fillId="3" borderId="41" xfId="6" applyFont="1" applyFill="1" applyBorder="1" applyAlignment="1">
      <alignment vertical="top"/>
    </xf>
    <xf numFmtId="3" fontId="25" fillId="3" borderId="41" xfId="0" applyNumberFormat="1" applyFont="1" applyFill="1" applyBorder="1" applyAlignment="1">
      <alignment horizontal="right"/>
    </xf>
    <xf numFmtId="0" fontId="27" fillId="3" borderId="29" xfId="6" applyFont="1" applyFill="1" applyBorder="1"/>
    <xf numFmtId="0" fontId="27" fillId="3" borderId="45" xfId="6" applyFont="1" applyFill="1" applyBorder="1"/>
    <xf numFmtId="3" fontId="25" fillId="3" borderId="29" xfId="0" applyNumberFormat="1" applyFont="1" applyFill="1" applyBorder="1" applyAlignment="1">
      <alignment horizontal="right"/>
    </xf>
    <xf numFmtId="9" fontId="25" fillId="3" borderId="45" xfId="0" applyNumberFormat="1" applyFont="1" applyFill="1" applyBorder="1" applyAlignment="1">
      <alignment horizontal="right"/>
    </xf>
    <xf numFmtId="3" fontId="25" fillId="3" borderId="45" xfId="0" applyNumberFormat="1" applyFont="1" applyFill="1" applyBorder="1" applyAlignment="1">
      <alignment horizontal="right"/>
    </xf>
    <xf numFmtId="0" fontId="20" fillId="3" borderId="0" xfId="6" applyFont="1" applyFill="1"/>
    <xf numFmtId="0" fontId="20" fillId="3" borderId="0" xfId="6" applyFont="1" applyFill="1" applyAlignment="1">
      <alignment vertical="top"/>
    </xf>
    <xf numFmtId="3" fontId="0" fillId="0" borderId="0" xfId="0" applyNumberFormat="1" applyFill="1" applyBorder="1" applyAlignment="1">
      <alignment horizontal="center" vertical="center"/>
    </xf>
    <xf numFmtId="0" fontId="1" fillId="0" borderId="39"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5" fillId="2" borderId="0" xfId="0" applyFont="1" applyFill="1" applyAlignment="1">
      <alignment horizontal="center" vertical="center" wrapText="1"/>
    </xf>
    <xf numFmtId="0" fontId="6" fillId="2" borderId="0" xfId="0" applyFont="1" applyFill="1" applyBorder="1" applyAlignment="1">
      <alignment horizontal="center"/>
    </xf>
    <xf numFmtId="0" fontId="1" fillId="0" borderId="29" xfId="0" applyFont="1" applyBorder="1" applyAlignment="1">
      <alignment horizontal="center" vertical="center" wrapText="1"/>
    </xf>
    <xf numFmtId="0" fontId="22" fillId="3" borderId="0" xfId="0" applyFont="1" applyFill="1" applyAlignment="1">
      <alignment horizontal="center" vertical="center"/>
    </xf>
    <xf numFmtId="0" fontId="22" fillId="3" borderId="0" xfId="0" applyFont="1" applyFill="1" applyAlignment="1">
      <alignment horizontal="center" vertical="center" wrapText="1"/>
    </xf>
    <xf numFmtId="0" fontId="25" fillId="3" borderId="23" xfId="0" applyFont="1" applyFill="1" applyBorder="1" applyAlignment="1">
      <alignment horizontal="center" vertical="center"/>
    </xf>
    <xf numFmtId="0" fontId="25" fillId="3" borderId="24" xfId="0" applyFont="1" applyFill="1" applyBorder="1" applyAlignment="1">
      <alignment horizontal="center" vertical="center"/>
    </xf>
    <xf numFmtId="0" fontId="25" fillId="3" borderId="25" xfId="0" applyFont="1" applyFill="1" applyBorder="1" applyAlignment="1">
      <alignment horizontal="center" vertical="center"/>
    </xf>
    <xf numFmtId="9" fontId="30" fillId="0" borderId="37" xfId="0" applyNumberFormat="1" applyFont="1" applyBorder="1" applyAlignment="1">
      <alignment horizontal="center" vertical="center"/>
    </xf>
    <xf numFmtId="9" fontId="30" fillId="0" borderId="36" xfId="0" applyNumberFormat="1" applyFont="1" applyBorder="1" applyAlignment="1">
      <alignment horizontal="center" vertical="center"/>
    </xf>
    <xf numFmtId="3" fontId="0" fillId="0" borderId="0" xfId="0" applyNumberFormat="1" applyBorder="1" applyAlignment="1">
      <alignment horizontal="center" vertical="center"/>
    </xf>
    <xf numFmtId="3" fontId="0" fillId="0" borderId="29" xfId="0" applyNumberFormat="1" applyBorder="1" applyAlignment="1">
      <alignment horizontal="center" vertical="center"/>
    </xf>
    <xf numFmtId="3" fontId="0" fillId="0" borderId="27" xfId="0" applyNumberFormat="1" applyBorder="1" applyAlignment="1">
      <alignment horizontal="center" vertical="center"/>
    </xf>
    <xf numFmtId="3" fontId="0" fillId="0" borderId="30" xfId="0" applyNumberFormat="1" applyBorder="1" applyAlignment="1">
      <alignment horizontal="center" vertical="center"/>
    </xf>
    <xf numFmtId="0" fontId="1" fillId="0" borderId="3" xfId="0" applyFont="1" applyBorder="1" applyAlignment="1">
      <alignment horizontal="center"/>
    </xf>
    <xf numFmtId="0" fontId="1" fillId="0" borderId="5" xfId="0" applyFont="1" applyBorder="1" applyAlignment="1">
      <alignment horizontal="center"/>
    </xf>
    <xf numFmtId="0" fontId="1" fillId="0" borderId="6" xfId="0" applyFont="1" applyBorder="1" applyAlignment="1">
      <alignment horizontal="center" vertical="center"/>
    </xf>
    <xf numFmtId="3" fontId="14" fillId="0" borderId="0" xfId="0" applyNumberFormat="1" applyFont="1" applyAlignment="1">
      <alignment horizontal="center" vertical="center" wrapText="1"/>
    </xf>
  </cellXfs>
  <cellStyles count="8">
    <cellStyle name="Comma" xfId="3" builtinId="3"/>
    <cellStyle name="Hyperlink" xfId="1" builtinId="8"/>
    <cellStyle name="Normal" xfId="0" builtinId="0"/>
    <cellStyle name="Normal 2" xfId="2" xr:uid="{F49805D0-499B-45B2-89B9-F9911E54FAE3}"/>
    <cellStyle name="Normal 2 2" xfId="6" xr:uid="{674147FC-FB74-482D-8D07-5168CBC8D048}"/>
    <cellStyle name="Normal_01IRS0314" xfId="7" xr:uid="{933AF124-5335-447D-971E-5265AECF1D40}"/>
    <cellStyle name="Normal_ONS_Coding_Scottish_Geographies (2)" xfId="5" xr:uid="{4246B225-DCCA-4CE6-820D-E36E70744676}"/>
    <cellStyle name="Percent" xfId="4" builtinId="5"/>
  </cellStyles>
  <dxfs count="75">
    <dxf>
      <numFmt numFmtId="3" formatCode="#,##0"/>
    </dxf>
    <dxf>
      <numFmt numFmtId="3" formatCode="#,##0"/>
    </dxf>
    <dxf>
      <numFmt numFmtId="3" formatCode="#,##0"/>
    </dxf>
    <dxf>
      <numFmt numFmtId="3" formatCode="#,##0"/>
    </dxf>
    <dxf>
      <numFmt numFmtId="3" formatCode="#,##0"/>
    </dxf>
    <dxf>
      <alignment vertical="center"/>
    </dxf>
    <dxf>
      <alignment horizontal="center"/>
    </dxf>
    <dxf>
      <numFmt numFmtId="3" formatCode="#,##0"/>
    </dxf>
    <dxf>
      <alignment vertical="center"/>
    </dxf>
    <dxf>
      <alignment horizontal="center"/>
    </dxf>
    <dxf>
      <alignment vertical="center"/>
    </dxf>
    <dxf>
      <alignment vertical="center"/>
    </dxf>
    <dxf>
      <alignment vertical="center"/>
    </dxf>
    <dxf>
      <alignment vertical="center"/>
    </dxf>
    <dxf>
      <alignment horizontal="center"/>
    </dxf>
    <dxf>
      <alignment horizontal="center"/>
    </dxf>
    <dxf>
      <alignment horizontal="center"/>
    </dxf>
    <dxf>
      <alignment horizontal="center"/>
    </dxf>
    <dxf>
      <numFmt numFmtId="3" formatCode="#,##0"/>
    </dxf>
    <dxf>
      <numFmt numFmtId="3" formatCode="#,##0"/>
    </dxf>
    <dxf>
      <numFmt numFmtId="3" formatCode="#,##0"/>
    </dxf>
    <dxf>
      <numFmt numFmtId="3" formatCode="#,##0"/>
    </dxf>
    <dxf>
      <numFmt numFmtId="3" formatCode="#,##0"/>
    </dxf>
    <dxf>
      <numFmt numFmtId="3" formatCode="#,##0"/>
    </dxf>
    <dxf>
      <numFmt numFmtId="3" formatCode="#,##0"/>
    </dxf>
    <dxf>
      <alignment vertical="center"/>
    </dxf>
    <dxf>
      <alignment vertical="center"/>
    </dxf>
    <dxf>
      <alignment vertical="center"/>
    </dxf>
    <dxf>
      <alignment vertical="center"/>
    </dxf>
    <dxf>
      <alignment vertical="center"/>
    </dxf>
    <dxf>
      <alignment vertical="center"/>
    </dxf>
    <dxf>
      <alignment horizontal="center"/>
    </dxf>
    <dxf>
      <alignment horizontal="center"/>
    </dxf>
    <dxf>
      <alignment horizontal="center"/>
    </dxf>
    <dxf>
      <alignment horizontal="center"/>
    </dxf>
    <dxf>
      <alignment horizontal="center"/>
    </dxf>
    <dxf>
      <alignment horizontal="center"/>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alignment vertical="center"/>
    </dxf>
    <dxf>
      <alignment vertical="center"/>
    </dxf>
    <dxf>
      <alignment vertical="center"/>
    </dxf>
    <dxf>
      <alignment vertical="center"/>
    </dxf>
    <dxf>
      <alignment vertical="center"/>
    </dxf>
    <dxf>
      <alignment vertical="center"/>
    </dxf>
    <dxf>
      <alignment horizontal="center"/>
    </dxf>
    <dxf>
      <alignment horizontal="center"/>
    </dxf>
    <dxf>
      <alignment horizontal="center"/>
    </dxf>
    <dxf>
      <alignment horizontal="center"/>
    </dxf>
    <dxf>
      <alignment horizontal="center"/>
    </dxf>
    <dxf>
      <alignment horizontal="center"/>
    </dxf>
    <dxf>
      <numFmt numFmtId="164" formatCode="&quot;£&quot;#,##0"/>
    </dxf>
    <dxf>
      <numFmt numFmtId="164" formatCode="&quot;£&quot;#,##0"/>
    </dxf>
    <dxf>
      <numFmt numFmtId="164" formatCode="&quot;£&quot;#,##0"/>
    </dxf>
    <dxf>
      <numFmt numFmtId="164" formatCode="&quot;£&quot;#,##0"/>
    </dxf>
    <dxf>
      <numFmt numFmtId="164" formatCode="&quot;£&quot;#,##0"/>
    </dxf>
    <dxf>
      <numFmt numFmtId="164" formatCode="&quot;£&quot;#,##0"/>
    </dxf>
    <dxf>
      <alignment vertical="center"/>
    </dxf>
    <dxf>
      <alignment vertical="center"/>
    </dxf>
    <dxf>
      <alignment vertical="center"/>
    </dxf>
    <dxf>
      <alignment vertical="center"/>
    </dxf>
    <dxf>
      <alignment vertical="center"/>
    </dxf>
    <dxf>
      <alignment vertical="center"/>
    </dxf>
    <dxf>
      <alignment horizontal="center"/>
    </dxf>
    <dxf>
      <alignment horizontal="center"/>
    </dxf>
    <dxf>
      <alignment horizontal="center"/>
    </dxf>
    <dxf>
      <alignment horizontal="center"/>
    </dxf>
    <dxf>
      <alignment horizontal="center"/>
    </dxf>
    <dxf>
      <alignment horizontal="cent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1.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pivotCacheDefinition" Target="pivotCache/pivotCacheDefinition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pivotCacheDefinition" Target="pivotCache/pivotCacheDefinition3.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pivotCacheDefinition" Target="pivotCache/pivotCacheDefinition2.xml"/><Relationship Id="rId22"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6.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Ex1.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Ex2.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solidFill>
                  <a:schemeClr val="tx1"/>
                </a:solidFill>
              </a:rPr>
              <a:t>Coronavirus Job Retention Scheme</a:t>
            </a:r>
            <a:r>
              <a:rPr lang="en-GB" baseline="0">
                <a:solidFill>
                  <a:schemeClr val="tx1"/>
                </a:solidFill>
              </a:rPr>
              <a:t> - </a:t>
            </a:r>
            <a:r>
              <a:rPr lang="en-GB">
                <a:solidFill>
                  <a:schemeClr val="tx1"/>
                </a:solidFill>
              </a:rPr>
              <a:t>Cumulative</a:t>
            </a:r>
            <a:r>
              <a:rPr lang="en-GB" baseline="0">
                <a:solidFill>
                  <a:schemeClr val="tx1"/>
                </a:solidFill>
              </a:rPr>
              <a:t> Total </a:t>
            </a:r>
            <a:r>
              <a:rPr lang="en-GB">
                <a:solidFill>
                  <a:schemeClr val="tx1"/>
                </a:solidFill>
              </a:rPr>
              <a:t>Furloughs by Federated Area</a:t>
            </a:r>
          </a:p>
          <a:p>
            <a:pPr>
              <a:defRPr/>
            </a:pPr>
            <a:r>
              <a:rPr lang="en-GB" sz="1000" i="1">
                <a:solidFill>
                  <a:schemeClr val="tx1"/>
                </a:solidFill>
              </a:rPr>
              <a:t>(claims up</a:t>
            </a:r>
            <a:r>
              <a:rPr lang="en-GB" sz="1000" i="1" baseline="0">
                <a:solidFill>
                  <a:schemeClr val="tx1"/>
                </a:solidFill>
              </a:rPr>
              <a:t> to 31st October 2020)</a:t>
            </a:r>
            <a:endParaRPr lang="en-GB" i="1">
              <a:solidFill>
                <a:schemeClr val="tx1"/>
              </a:solidFill>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8.1493513225580641E-2"/>
          <c:y val="0.19231173700494056"/>
          <c:w val="0.82422703379978757"/>
          <c:h val="0.70028898552898999"/>
        </c:manualLayout>
      </c:layout>
      <c:barChart>
        <c:barDir val="bar"/>
        <c:grouping val="clustered"/>
        <c:varyColors val="0"/>
        <c:ser>
          <c:idx val="5"/>
          <c:order val="0"/>
          <c:tx>
            <c:strRef>
              <c:f>'CHARTS (LOCAL AUTHORITY)'!$T$41</c:f>
              <c:strCache>
                <c:ptCount val="1"/>
                <c:pt idx="0">
                  <c:v>Oct-20</c:v>
                </c:pt>
              </c:strCache>
            </c:strRef>
          </c:tx>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'CHARTS (LOCAL AUTHORITY)'!$N$42:$N$45</c:f>
              <c:strCache>
                <c:ptCount val="4"/>
                <c:pt idx="0">
                  <c:v>ESSEX</c:v>
                </c:pt>
                <c:pt idx="1">
                  <c:v>SOUTH ESSEX</c:v>
                </c:pt>
                <c:pt idx="2">
                  <c:v>KENT &amp; MEDWAY</c:v>
                </c:pt>
                <c:pt idx="3">
                  <c:v>EAST SUSSEX</c:v>
                </c:pt>
              </c:strCache>
            </c:strRef>
          </c:cat>
          <c:val>
            <c:numRef>
              <c:f>'CHARTS (LOCAL AUTHORITY)'!$T$42:$T$45</c:f>
              <c:numCache>
                <c:formatCode>#,##0</c:formatCode>
                <c:ptCount val="4"/>
                <c:pt idx="0">
                  <c:v>39500</c:v>
                </c:pt>
                <c:pt idx="1">
                  <c:v>24300</c:v>
                </c:pt>
                <c:pt idx="2">
                  <c:v>53900</c:v>
                </c:pt>
                <c:pt idx="3">
                  <c:v>15400</c:v>
                </c:pt>
              </c:numCache>
            </c:numRef>
          </c:val>
          <c:extLst>
            <c:ext xmlns:c16="http://schemas.microsoft.com/office/drawing/2014/chart" uri="{C3380CC4-5D6E-409C-BE32-E72D297353CC}">
              <c16:uniqueId val="{00000000-9B24-489B-9F0D-912E7FB4E026}"/>
            </c:ext>
          </c:extLst>
        </c:ser>
        <c:ser>
          <c:idx val="4"/>
          <c:order val="1"/>
          <c:tx>
            <c:strRef>
              <c:f>'CHARTS (LOCAL AUTHORITY)'!$S$41</c:f>
              <c:strCache>
                <c:ptCount val="1"/>
                <c:pt idx="0">
                  <c:v>Sep-20</c:v>
                </c:pt>
              </c:strCache>
            </c:strRef>
          </c:tx>
          <c:spPr>
            <a:solidFill>
              <a:schemeClr val="accent5"/>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'CHARTS (LOCAL AUTHORITY)'!$N$42:$N$45</c:f>
              <c:strCache>
                <c:ptCount val="4"/>
                <c:pt idx="0">
                  <c:v>ESSEX</c:v>
                </c:pt>
                <c:pt idx="1">
                  <c:v>SOUTH ESSEX</c:v>
                </c:pt>
                <c:pt idx="2">
                  <c:v>KENT &amp; MEDWAY</c:v>
                </c:pt>
                <c:pt idx="3">
                  <c:v>EAST SUSSEX</c:v>
                </c:pt>
              </c:strCache>
            </c:strRef>
          </c:cat>
          <c:val>
            <c:numRef>
              <c:f>'CHARTS (LOCAL AUTHORITY)'!$S$42:$S$45</c:f>
              <c:numCache>
                <c:formatCode>#,##0</c:formatCode>
                <c:ptCount val="4"/>
                <c:pt idx="0">
                  <c:v>48400</c:v>
                </c:pt>
                <c:pt idx="1">
                  <c:v>29900</c:v>
                </c:pt>
                <c:pt idx="2">
                  <c:v>66500</c:v>
                </c:pt>
                <c:pt idx="3">
                  <c:v>19300</c:v>
                </c:pt>
              </c:numCache>
            </c:numRef>
          </c:val>
          <c:extLst>
            <c:ext xmlns:c16="http://schemas.microsoft.com/office/drawing/2014/chart" uri="{C3380CC4-5D6E-409C-BE32-E72D297353CC}">
              <c16:uniqueId val="{00000000-566E-4684-90A9-7B7202C4467E}"/>
            </c:ext>
          </c:extLst>
        </c:ser>
        <c:ser>
          <c:idx val="3"/>
          <c:order val="2"/>
          <c:tx>
            <c:strRef>
              <c:f>'CHARTS (LOCAL AUTHORITY)'!$R$41</c:f>
              <c:strCache>
                <c:ptCount val="1"/>
                <c:pt idx="0">
                  <c:v>Aug-20</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'CHARTS (LOCAL AUTHORITY)'!$N$42:$N$45</c:f>
              <c:strCache>
                <c:ptCount val="4"/>
                <c:pt idx="0">
                  <c:v>ESSEX</c:v>
                </c:pt>
                <c:pt idx="1">
                  <c:v>SOUTH ESSEX</c:v>
                </c:pt>
                <c:pt idx="2">
                  <c:v>KENT &amp; MEDWAY</c:v>
                </c:pt>
                <c:pt idx="3">
                  <c:v>EAST SUSSEX</c:v>
                </c:pt>
              </c:strCache>
            </c:strRef>
          </c:cat>
          <c:val>
            <c:numRef>
              <c:f>'CHARTS (LOCAL AUTHORITY)'!$R$42:$R$45</c:f>
              <c:numCache>
                <c:formatCode>#,##0</c:formatCode>
                <c:ptCount val="4"/>
                <c:pt idx="0">
                  <c:v>62900</c:v>
                </c:pt>
                <c:pt idx="1">
                  <c:v>38300</c:v>
                </c:pt>
                <c:pt idx="2">
                  <c:v>90000</c:v>
                </c:pt>
                <c:pt idx="3">
                  <c:v>26500</c:v>
                </c:pt>
              </c:numCache>
            </c:numRef>
          </c:val>
          <c:extLst>
            <c:ext xmlns:c16="http://schemas.microsoft.com/office/drawing/2014/chart" uri="{C3380CC4-5D6E-409C-BE32-E72D297353CC}">
              <c16:uniqueId val="{00000000-8EE6-4529-B56C-EB443186724C}"/>
            </c:ext>
          </c:extLst>
        </c:ser>
        <c:ser>
          <c:idx val="2"/>
          <c:order val="3"/>
          <c:tx>
            <c:strRef>
              <c:f>'CHARTS (LOCAL AUTHORITY)'!$Q$41</c:f>
              <c:strCache>
                <c:ptCount val="1"/>
                <c:pt idx="0">
                  <c:v>Jul-20</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'CHARTS (LOCAL AUTHORITY)'!$N$42:$N$45</c:f>
              <c:strCache>
                <c:ptCount val="4"/>
                <c:pt idx="0">
                  <c:v>ESSEX</c:v>
                </c:pt>
                <c:pt idx="1">
                  <c:v>SOUTH ESSEX</c:v>
                </c:pt>
                <c:pt idx="2">
                  <c:v>KENT &amp; MEDWAY</c:v>
                </c:pt>
                <c:pt idx="3">
                  <c:v>EAST SUSSEX</c:v>
                </c:pt>
              </c:strCache>
            </c:strRef>
          </c:cat>
          <c:val>
            <c:numRef>
              <c:f>'CHARTS (LOCAL AUTHORITY)'!$Q$42:$Q$45</c:f>
              <c:numCache>
                <c:formatCode>#,##0</c:formatCode>
                <c:ptCount val="4"/>
                <c:pt idx="0">
                  <c:v>85100</c:v>
                </c:pt>
                <c:pt idx="1">
                  <c:v>52400</c:v>
                </c:pt>
                <c:pt idx="2">
                  <c:v>124400</c:v>
                </c:pt>
                <c:pt idx="3">
                  <c:v>37600</c:v>
                </c:pt>
              </c:numCache>
            </c:numRef>
          </c:val>
          <c:extLst>
            <c:ext xmlns:c16="http://schemas.microsoft.com/office/drawing/2014/chart" uri="{C3380CC4-5D6E-409C-BE32-E72D297353CC}">
              <c16:uniqueId val="{00000002-D73C-4CC8-B029-0BFB9444CFFC}"/>
            </c:ext>
          </c:extLst>
        </c:ser>
        <c:ser>
          <c:idx val="1"/>
          <c:order val="4"/>
          <c:tx>
            <c:strRef>
              <c:f>'CHARTS (LOCAL AUTHORITY)'!$P$41</c:f>
              <c:strCache>
                <c:ptCount val="1"/>
                <c:pt idx="0">
                  <c:v>Jun-20</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'CHARTS (LOCAL AUTHORITY)'!$N$42:$N$45</c:f>
              <c:strCache>
                <c:ptCount val="4"/>
                <c:pt idx="0">
                  <c:v>ESSEX</c:v>
                </c:pt>
                <c:pt idx="1">
                  <c:v>SOUTH ESSEX</c:v>
                </c:pt>
                <c:pt idx="2">
                  <c:v>KENT &amp; MEDWAY</c:v>
                </c:pt>
                <c:pt idx="3">
                  <c:v>EAST SUSSEX</c:v>
                </c:pt>
              </c:strCache>
            </c:strRef>
          </c:cat>
          <c:val>
            <c:numRef>
              <c:f>'CHARTS (LOCAL AUTHORITY)'!$P$42:$P$45</c:f>
              <c:numCache>
                <c:formatCode>#,##0</c:formatCode>
                <c:ptCount val="4"/>
                <c:pt idx="0">
                  <c:v>154500</c:v>
                </c:pt>
                <c:pt idx="1">
                  <c:v>98400</c:v>
                </c:pt>
                <c:pt idx="2">
                  <c:v>232300</c:v>
                </c:pt>
                <c:pt idx="3">
                  <c:v>68300</c:v>
                </c:pt>
              </c:numCache>
            </c:numRef>
          </c:val>
          <c:extLst>
            <c:ext xmlns:c16="http://schemas.microsoft.com/office/drawing/2014/chart" uri="{C3380CC4-5D6E-409C-BE32-E72D297353CC}">
              <c16:uniqueId val="{00000000-BA0C-4E47-B028-823A458CA49B}"/>
            </c:ext>
          </c:extLst>
        </c:ser>
        <c:ser>
          <c:idx val="0"/>
          <c:order val="5"/>
          <c:tx>
            <c:strRef>
              <c:f>'CHARTS (LOCAL AUTHORITY)'!$O$41</c:f>
              <c:strCache>
                <c:ptCount val="1"/>
                <c:pt idx="0">
                  <c:v>May-20</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'CHARTS (LOCAL AUTHORITY)'!$N$42:$N$45</c:f>
              <c:strCache>
                <c:ptCount val="4"/>
                <c:pt idx="0">
                  <c:v>ESSEX</c:v>
                </c:pt>
                <c:pt idx="1">
                  <c:v>SOUTH ESSEX</c:v>
                </c:pt>
                <c:pt idx="2">
                  <c:v>KENT &amp; MEDWAY</c:v>
                </c:pt>
                <c:pt idx="3">
                  <c:v>EAST SUSSEX</c:v>
                </c:pt>
              </c:strCache>
            </c:strRef>
          </c:cat>
          <c:val>
            <c:numRef>
              <c:f>'CHARTS (LOCAL AUTHORITY)'!$O$42:$O$45</c:f>
              <c:numCache>
                <c:formatCode>#,##0</c:formatCode>
                <c:ptCount val="4"/>
                <c:pt idx="0">
                  <c:v>132800</c:v>
                </c:pt>
                <c:pt idx="1">
                  <c:v>83900</c:v>
                </c:pt>
                <c:pt idx="2">
                  <c:v>201300</c:v>
                </c:pt>
                <c:pt idx="3">
                  <c:v>58800</c:v>
                </c:pt>
              </c:numCache>
            </c:numRef>
          </c:val>
          <c:extLst>
            <c:ext xmlns:c16="http://schemas.microsoft.com/office/drawing/2014/chart" uri="{C3380CC4-5D6E-409C-BE32-E72D297353CC}">
              <c16:uniqueId val="{00000000-2087-4C14-964C-771D3C110D21}"/>
            </c:ext>
          </c:extLst>
        </c:ser>
        <c:dLbls>
          <c:showLegendKey val="0"/>
          <c:showVal val="0"/>
          <c:showCatName val="0"/>
          <c:showSerName val="0"/>
          <c:showPercent val="0"/>
          <c:showBubbleSize val="0"/>
        </c:dLbls>
        <c:gapWidth val="150"/>
        <c:overlap val="-15"/>
        <c:axId val="808377160"/>
        <c:axId val="808377488"/>
      </c:barChart>
      <c:catAx>
        <c:axId val="808377160"/>
        <c:scaling>
          <c:orientation val="minMax"/>
        </c:scaling>
        <c:delete val="0"/>
        <c:axPos val="l"/>
        <c:numFmt formatCode="General" sourceLinked="1"/>
        <c:majorTickMark val="cross"/>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808377488"/>
        <c:crosses val="autoZero"/>
        <c:auto val="1"/>
        <c:lblAlgn val="ctr"/>
        <c:lblOffset val="100"/>
        <c:noMultiLvlLbl val="0"/>
      </c:catAx>
      <c:valAx>
        <c:axId val="808377488"/>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808377160"/>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solidFill>
                  <a:schemeClr val="tx1"/>
                </a:solidFill>
              </a:rPr>
              <a:t>Coronavirus Job Retention Scheme - Furloughs by District</a:t>
            </a:r>
          </a:p>
          <a:p>
            <a:pPr>
              <a:defRPr/>
            </a:pPr>
            <a:r>
              <a:rPr lang="en-US" sz="1000" i="1">
                <a:solidFill>
                  <a:schemeClr val="tx1"/>
                </a:solidFill>
              </a:rPr>
              <a:t>(claims</a:t>
            </a:r>
            <a:r>
              <a:rPr lang="en-US" sz="1000" i="1" baseline="0">
                <a:solidFill>
                  <a:schemeClr val="tx1"/>
                </a:solidFill>
              </a:rPr>
              <a:t> up to 31st October</a:t>
            </a:r>
            <a:r>
              <a:rPr lang="en-US" sz="1000" i="1">
                <a:solidFill>
                  <a:schemeClr val="tx1"/>
                </a:solidFill>
              </a:rPr>
              <a:t> 2020</a:t>
            </a:r>
            <a:r>
              <a:rPr lang="en-US" sz="1000" i="1" baseline="0">
                <a:solidFill>
                  <a:schemeClr val="tx1"/>
                </a:solidFill>
              </a:rPr>
              <a:t>)</a:t>
            </a:r>
            <a:endParaRPr lang="en-US" i="1">
              <a:solidFill>
                <a:schemeClr val="tx1"/>
              </a:solidFill>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'CHARTS (LOCAL AUTHORITY)'!$B$4:$B$35</c:f>
              <c:strCache>
                <c:ptCount val="32"/>
                <c:pt idx="0">
                  <c:v>Medway</c:v>
                </c:pt>
                <c:pt idx="1">
                  <c:v>Thurrock</c:v>
                </c:pt>
                <c:pt idx="2">
                  <c:v>Basildon</c:v>
                </c:pt>
                <c:pt idx="3">
                  <c:v>Epping Forest</c:v>
                </c:pt>
                <c:pt idx="4">
                  <c:v>Chelmsford</c:v>
                </c:pt>
                <c:pt idx="5">
                  <c:v>Southend-on-Sea</c:v>
                </c:pt>
                <c:pt idx="6">
                  <c:v>Braintree</c:v>
                </c:pt>
                <c:pt idx="7">
                  <c:v>Maidstone</c:v>
                </c:pt>
                <c:pt idx="8">
                  <c:v>Colchester</c:v>
                </c:pt>
                <c:pt idx="9">
                  <c:v>Wealden</c:v>
                </c:pt>
                <c:pt idx="10">
                  <c:v>Dartford</c:v>
                </c:pt>
                <c:pt idx="11">
                  <c:v>Tonbridge and Malling</c:v>
                </c:pt>
                <c:pt idx="12">
                  <c:v>Ashford</c:v>
                </c:pt>
                <c:pt idx="13">
                  <c:v>Sevenoaks</c:v>
                </c:pt>
                <c:pt idx="14">
                  <c:v>Canterbury</c:v>
                </c:pt>
                <c:pt idx="15">
                  <c:v>Uttlesford</c:v>
                </c:pt>
                <c:pt idx="16">
                  <c:v>Tunbridge Wells</c:v>
                </c:pt>
                <c:pt idx="17">
                  <c:v>Gravesham</c:v>
                </c:pt>
                <c:pt idx="18">
                  <c:v>Harlow</c:v>
                </c:pt>
                <c:pt idx="19">
                  <c:v>Swale</c:v>
                </c:pt>
                <c:pt idx="20">
                  <c:v>Thanet</c:v>
                </c:pt>
                <c:pt idx="21">
                  <c:v>Tendring</c:v>
                </c:pt>
                <c:pt idx="22">
                  <c:v>Lewes</c:v>
                </c:pt>
                <c:pt idx="23">
                  <c:v>Dover</c:v>
                </c:pt>
                <c:pt idx="24">
                  <c:v>Folkestone and Hythe</c:v>
                </c:pt>
                <c:pt idx="25">
                  <c:v>Brentwood</c:v>
                </c:pt>
                <c:pt idx="26">
                  <c:v>Eastbourne</c:v>
                </c:pt>
                <c:pt idx="27">
                  <c:v>Rochford</c:v>
                </c:pt>
                <c:pt idx="28">
                  <c:v>Castle Point</c:v>
                </c:pt>
                <c:pt idx="29">
                  <c:v>Hastings</c:v>
                </c:pt>
                <c:pt idx="30">
                  <c:v>Rother</c:v>
                </c:pt>
                <c:pt idx="31">
                  <c:v>Maldon</c:v>
                </c:pt>
              </c:strCache>
            </c:strRef>
          </c:cat>
          <c:val>
            <c:numRef>
              <c:f>'CHARTS (LOCAL AUTHORITY)'!$J$4:$J$35</c:f>
              <c:numCache>
                <c:formatCode>#,##0</c:formatCode>
                <c:ptCount val="32"/>
                <c:pt idx="0">
                  <c:v>7800</c:v>
                </c:pt>
                <c:pt idx="1">
                  <c:v>6400</c:v>
                </c:pt>
                <c:pt idx="2">
                  <c:v>6400</c:v>
                </c:pt>
                <c:pt idx="3">
                  <c:v>6300</c:v>
                </c:pt>
                <c:pt idx="4">
                  <c:v>6100</c:v>
                </c:pt>
                <c:pt idx="5">
                  <c:v>5900</c:v>
                </c:pt>
                <c:pt idx="6">
                  <c:v>5800</c:v>
                </c:pt>
                <c:pt idx="7">
                  <c:v>5600</c:v>
                </c:pt>
                <c:pt idx="8">
                  <c:v>5400</c:v>
                </c:pt>
                <c:pt idx="9">
                  <c:v>4800</c:v>
                </c:pt>
                <c:pt idx="10">
                  <c:v>4300</c:v>
                </c:pt>
                <c:pt idx="11">
                  <c:v>4200</c:v>
                </c:pt>
                <c:pt idx="12">
                  <c:v>4000</c:v>
                </c:pt>
                <c:pt idx="13">
                  <c:v>4000</c:v>
                </c:pt>
                <c:pt idx="14">
                  <c:v>3900</c:v>
                </c:pt>
                <c:pt idx="15">
                  <c:v>3900</c:v>
                </c:pt>
                <c:pt idx="16">
                  <c:v>3600</c:v>
                </c:pt>
                <c:pt idx="17">
                  <c:v>3600</c:v>
                </c:pt>
                <c:pt idx="18">
                  <c:v>3600</c:v>
                </c:pt>
                <c:pt idx="19">
                  <c:v>3500</c:v>
                </c:pt>
                <c:pt idx="20">
                  <c:v>3500</c:v>
                </c:pt>
                <c:pt idx="21">
                  <c:v>3400</c:v>
                </c:pt>
                <c:pt idx="22">
                  <c:v>3000</c:v>
                </c:pt>
                <c:pt idx="23">
                  <c:v>3000</c:v>
                </c:pt>
                <c:pt idx="24">
                  <c:v>2900</c:v>
                </c:pt>
                <c:pt idx="25">
                  <c:v>2900</c:v>
                </c:pt>
                <c:pt idx="26">
                  <c:v>2800</c:v>
                </c:pt>
                <c:pt idx="27">
                  <c:v>2800</c:v>
                </c:pt>
                <c:pt idx="28">
                  <c:v>2800</c:v>
                </c:pt>
                <c:pt idx="29">
                  <c:v>2400</c:v>
                </c:pt>
                <c:pt idx="30">
                  <c:v>2400</c:v>
                </c:pt>
                <c:pt idx="31">
                  <c:v>2100</c:v>
                </c:pt>
              </c:numCache>
            </c:numRef>
          </c:val>
          <c:extLst>
            <c:ext xmlns:c16="http://schemas.microsoft.com/office/drawing/2014/chart" uri="{C3380CC4-5D6E-409C-BE32-E72D297353CC}">
              <c16:uniqueId val="{00000000-78DF-4F31-A2E2-BD6E1350CBEB}"/>
            </c:ext>
          </c:extLst>
        </c:ser>
        <c:dLbls>
          <c:showLegendKey val="0"/>
          <c:showVal val="0"/>
          <c:showCatName val="0"/>
          <c:showSerName val="0"/>
          <c:showPercent val="0"/>
          <c:showBubbleSize val="0"/>
        </c:dLbls>
        <c:gapWidth val="219"/>
        <c:overlap val="-27"/>
        <c:axId val="808397496"/>
        <c:axId val="808399464"/>
      </c:barChart>
      <c:catAx>
        <c:axId val="808397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2700000" spcFirstLastPara="1" vertOverflow="ellipsis" wrap="square" anchor="ctr" anchorCtr="1"/>
          <a:lstStyle/>
          <a:p>
            <a:pPr>
              <a:defRPr sz="900" b="0" i="0" u="none" strike="noStrike" kern="1200" baseline="0">
                <a:solidFill>
                  <a:schemeClr val="tx1"/>
                </a:solidFill>
                <a:latin typeface="+mn-lt"/>
                <a:ea typeface="+mn-ea"/>
                <a:cs typeface="+mn-cs"/>
              </a:defRPr>
            </a:pPr>
            <a:endParaRPr lang="en-US"/>
          </a:p>
        </c:txPr>
        <c:crossAx val="808399464"/>
        <c:crosses val="autoZero"/>
        <c:auto val="1"/>
        <c:lblAlgn val="ctr"/>
        <c:lblOffset val="100"/>
        <c:noMultiLvlLbl val="0"/>
      </c:catAx>
      <c:valAx>
        <c:axId val="80839946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80839749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solidFill>
                  <a:schemeClr val="tx1"/>
                </a:solidFill>
              </a:rPr>
              <a:t>Coronavirus Job</a:t>
            </a:r>
            <a:r>
              <a:rPr lang="en-GB" baseline="0">
                <a:solidFill>
                  <a:schemeClr val="tx1"/>
                </a:solidFill>
              </a:rPr>
              <a:t> Retention Scheme - </a:t>
            </a:r>
            <a:r>
              <a:rPr lang="en-GB">
                <a:solidFill>
                  <a:schemeClr val="tx1"/>
                </a:solidFill>
              </a:rPr>
              <a:t>SELEP Cumulative Total Furloughs</a:t>
            </a:r>
          </a:p>
          <a:p>
            <a:pPr>
              <a:defRPr/>
            </a:pPr>
            <a:r>
              <a:rPr lang="en-GB" sz="1000" i="1">
                <a:solidFill>
                  <a:schemeClr val="tx1"/>
                </a:solidFill>
              </a:rPr>
              <a:t>(claims up to</a:t>
            </a:r>
            <a:r>
              <a:rPr lang="en-GB" sz="1000" i="1" baseline="0">
                <a:solidFill>
                  <a:schemeClr val="tx1"/>
                </a:solidFill>
              </a:rPr>
              <a:t> </a:t>
            </a:r>
            <a:r>
              <a:rPr lang="en-GB" sz="1000" i="1">
                <a:solidFill>
                  <a:schemeClr val="tx1"/>
                </a:solidFill>
              </a:rPr>
              <a:t>31st October</a:t>
            </a:r>
            <a:r>
              <a:rPr lang="en-GB" sz="1000" i="1" baseline="0">
                <a:solidFill>
                  <a:schemeClr val="tx1"/>
                </a:solidFill>
              </a:rPr>
              <a:t> 2020)</a:t>
            </a:r>
            <a:endParaRPr lang="en-GB" i="1">
              <a:solidFill>
                <a:schemeClr val="tx1"/>
              </a:solidFill>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803867016622922"/>
          <c:y val="0.19231173700494056"/>
          <c:w val="0.78905774278215224"/>
          <c:h val="0.70028898552898999"/>
        </c:manualLayout>
      </c:layout>
      <c:barChart>
        <c:barDir val="col"/>
        <c:grouping val="clustered"/>
        <c:varyColors val="0"/>
        <c:ser>
          <c:idx val="0"/>
          <c:order val="0"/>
          <c:tx>
            <c:strRef>
              <c:f>'CHARTS (LOCAL AUTHORITY)'!$B$3</c:f>
              <c:strCache>
                <c:ptCount val="1"/>
                <c:pt idx="0">
                  <c:v>SELEP</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'CHARTS (LOCAL AUTHORITY)'!$E$3:$J$3</c:f>
              <c:numCache>
                <c:formatCode>mmm\-yy</c:formatCode>
                <c:ptCount val="6"/>
                <c:pt idx="0">
                  <c:v>43952</c:v>
                </c:pt>
                <c:pt idx="1">
                  <c:v>43983</c:v>
                </c:pt>
                <c:pt idx="2">
                  <c:v>44013</c:v>
                </c:pt>
                <c:pt idx="3">
                  <c:v>44044</c:v>
                </c:pt>
                <c:pt idx="4">
                  <c:v>44075</c:v>
                </c:pt>
                <c:pt idx="5">
                  <c:v>44105</c:v>
                </c:pt>
              </c:numCache>
            </c:numRef>
          </c:cat>
          <c:val>
            <c:numRef>
              <c:f>'CHARTS (LOCAL AUTHORITY)'!$E$36:$J$36</c:f>
              <c:numCache>
                <c:formatCode>#,##0</c:formatCode>
                <c:ptCount val="6"/>
                <c:pt idx="0">
                  <c:v>476800</c:v>
                </c:pt>
                <c:pt idx="1">
                  <c:v>553500</c:v>
                </c:pt>
                <c:pt idx="2">
                  <c:v>299500</c:v>
                </c:pt>
                <c:pt idx="3">
                  <c:v>217700</c:v>
                </c:pt>
                <c:pt idx="4">
                  <c:v>164100</c:v>
                </c:pt>
                <c:pt idx="5">
                  <c:v>133100</c:v>
                </c:pt>
              </c:numCache>
            </c:numRef>
          </c:val>
          <c:extLst>
            <c:ext xmlns:c16="http://schemas.microsoft.com/office/drawing/2014/chart" uri="{C3380CC4-5D6E-409C-BE32-E72D297353CC}">
              <c16:uniqueId val="{00000001-611A-488D-A1AB-061559611B70}"/>
            </c:ext>
          </c:extLst>
        </c:ser>
        <c:dLbls>
          <c:showLegendKey val="0"/>
          <c:showVal val="0"/>
          <c:showCatName val="0"/>
          <c:showSerName val="0"/>
          <c:showPercent val="0"/>
          <c:showBubbleSize val="0"/>
        </c:dLbls>
        <c:gapWidth val="45"/>
        <c:overlap val="-27"/>
        <c:axId val="808377160"/>
        <c:axId val="808377488"/>
      </c:barChart>
      <c:catAx>
        <c:axId val="808377160"/>
        <c:scaling>
          <c:orientation val="minMax"/>
        </c:scaling>
        <c:delete val="0"/>
        <c:axPos val="b"/>
        <c:numFmt formatCode="mmm\-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808377488"/>
        <c:crosses val="autoZero"/>
        <c:auto val="0"/>
        <c:lblAlgn val="ctr"/>
        <c:lblOffset val="100"/>
        <c:noMultiLvlLbl val="1"/>
      </c:catAx>
      <c:valAx>
        <c:axId val="80837748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80837716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cap="none" spc="20" baseline="0">
                <a:solidFill>
                  <a:schemeClr val="tx1">
                    <a:lumMod val="50000"/>
                    <a:lumOff val="50000"/>
                  </a:schemeClr>
                </a:solidFill>
                <a:latin typeface="+mn-lt"/>
                <a:ea typeface="+mn-ea"/>
                <a:cs typeface="+mn-cs"/>
              </a:defRPr>
            </a:pPr>
            <a:r>
              <a:rPr lang="en-US">
                <a:solidFill>
                  <a:schemeClr val="tx1"/>
                </a:solidFill>
              </a:rPr>
              <a:t>Coronavirus Job Retention Scheme</a:t>
            </a:r>
          </a:p>
          <a:p>
            <a:pPr>
              <a:defRPr/>
            </a:pPr>
            <a:r>
              <a:rPr lang="en-US">
                <a:solidFill>
                  <a:schemeClr val="tx1"/>
                </a:solidFill>
              </a:rPr>
              <a:t>Percentage of Eligible Employments Furloughed</a:t>
            </a:r>
          </a:p>
          <a:p>
            <a:pPr>
              <a:defRPr/>
            </a:pPr>
            <a:r>
              <a:rPr lang="en-US" sz="1000" i="1">
                <a:solidFill>
                  <a:schemeClr val="tx1"/>
                </a:solidFill>
              </a:rPr>
              <a:t>(claims</a:t>
            </a:r>
            <a:r>
              <a:rPr lang="en-US" sz="1000" i="1" baseline="0">
                <a:solidFill>
                  <a:schemeClr val="tx1"/>
                </a:solidFill>
              </a:rPr>
              <a:t> up to 31st October</a:t>
            </a:r>
            <a:r>
              <a:rPr lang="en-US" sz="1000" i="1">
                <a:solidFill>
                  <a:schemeClr val="tx1"/>
                </a:solidFill>
              </a:rPr>
              <a:t> 2020)</a:t>
            </a:r>
          </a:p>
        </c:rich>
      </c:tx>
      <c:overlay val="0"/>
      <c:spPr>
        <a:noFill/>
        <a:ln>
          <a:noFill/>
        </a:ln>
        <a:effectLst/>
      </c:spPr>
      <c:txPr>
        <a:bodyPr rot="0" spcFirstLastPara="1" vertOverflow="ellipsis" vert="horz" wrap="square" anchor="ctr" anchorCtr="1"/>
        <a:lstStyle/>
        <a:p>
          <a:pPr>
            <a:defRPr sz="1400" b="0" i="0" u="none" strike="noStrike" kern="1200" cap="none" spc="20" baseline="0">
              <a:solidFill>
                <a:schemeClr val="tx1">
                  <a:lumMod val="50000"/>
                  <a:lumOff val="50000"/>
                </a:schemeClr>
              </a:solidFill>
              <a:latin typeface="+mn-lt"/>
              <a:ea typeface="+mn-ea"/>
              <a:cs typeface="+mn-cs"/>
            </a:defRPr>
          </a:pPr>
          <a:endParaRPr lang="en-US"/>
        </a:p>
      </c:txPr>
    </c:title>
    <c:autoTitleDeleted val="0"/>
    <c:plotArea>
      <c:layout>
        <c:manualLayout>
          <c:layoutTarget val="inner"/>
          <c:xMode val="edge"/>
          <c:yMode val="edge"/>
          <c:x val="0.16683255051353083"/>
          <c:y val="0.15052477218221177"/>
          <c:w val="0.79519383959195478"/>
          <c:h val="0.82889043704590426"/>
        </c:manualLayout>
      </c:layout>
      <c:barChart>
        <c:barDir val="bar"/>
        <c:grouping val="clustered"/>
        <c:varyColors val="0"/>
        <c:ser>
          <c:idx val="0"/>
          <c:order val="0"/>
          <c:tx>
            <c:v>DISTRICT</c:v>
          </c:tx>
          <c:spPr>
            <a:gradFill rotWithShape="1">
              <a:gsLst>
                <a:gs pos="0">
                  <a:schemeClr val="accent1">
                    <a:lumMod val="110000"/>
                    <a:satMod val="105000"/>
                    <a:tint val="67000"/>
                  </a:schemeClr>
                </a:gs>
                <a:gs pos="50000">
                  <a:schemeClr val="accent1">
                    <a:lumMod val="105000"/>
                    <a:satMod val="103000"/>
                    <a:tint val="73000"/>
                  </a:schemeClr>
                </a:gs>
                <a:gs pos="100000">
                  <a:schemeClr val="accent1">
                    <a:lumMod val="105000"/>
                    <a:satMod val="109000"/>
                    <a:tint val="81000"/>
                  </a:schemeClr>
                </a:gs>
              </a:gsLst>
              <a:lin ang="5400000" scaled="0"/>
            </a:gradFill>
            <a:ln w="9525" cap="flat" cmpd="sng" algn="ctr">
              <a:solidFill>
                <a:schemeClr val="accent1">
                  <a:shade val="95000"/>
                </a:schemeClr>
              </a:solidFill>
              <a:round/>
            </a:ln>
            <a:effectLst/>
          </c:spPr>
          <c:invertIfNegative val="0"/>
          <c:dPt>
            <c:idx val="8"/>
            <c:invertIfNegative val="0"/>
            <c:bubble3D val="0"/>
            <c:spPr>
              <a:solidFill>
                <a:srgbClr val="FF0000"/>
              </a:solidFill>
              <a:ln w="9525" cap="flat" cmpd="sng" algn="ctr">
                <a:solidFill>
                  <a:schemeClr val="accent1">
                    <a:shade val="95000"/>
                  </a:schemeClr>
                </a:solidFill>
                <a:round/>
              </a:ln>
              <a:effectLst/>
            </c:spPr>
            <c:extLst>
              <c:ext xmlns:c16="http://schemas.microsoft.com/office/drawing/2014/chart" uri="{C3380CC4-5D6E-409C-BE32-E72D297353CC}">
                <c16:uniqueId val="{00000001-301A-46B8-B323-0673D236E534}"/>
              </c:ext>
            </c:extLst>
          </c:dPt>
          <c:dPt>
            <c:idx val="20"/>
            <c:invertIfNegative val="0"/>
            <c:bubble3D val="0"/>
            <c:spPr>
              <a:solidFill>
                <a:schemeClr val="accent2"/>
              </a:solidFill>
              <a:ln w="9525" cap="flat" cmpd="sng" algn="ctr">
                <a:solidFill>
                  <a:schemeClr val="accent1">
                    <a:shade val="95000"/>
                  </a:schemeClr>
                </a:solidFill>
                <a:round/>
              </a:ln>
              <a:effectLst/>
            </c:spPr>
            <c:extLst>
              <c:ext xmlns:c16="http://schemas.microsoft.com/office/drawing/2014/chart" uri="{C3380CC4-5D6E-409C-BE32-E72D297353CC}">
                <c16:uniqueId val="{00000003-301A-46B8-B323-0673D236E534}"/>
              </c:ext>
            </c:extLst>
          </c:dPt>
          <c:dLbls>
            <c:spPr>
              <a:noFill/>
              <a:ln>
                <a:noFill/>
              </a:ln>
              <a:effectLst/>
            </c:spPr>
            <c:txPr>
              <a:bodyPr rot="0" spcFirstLastPara="1" vertOverflow="ellipsis" vert="horz" wrap="square" lIns="38100" tIns="19050" rIns="38100" bIns="19050" anchor="ctr" anchorCtr="1">
                <a:spAutoFit/>
              </a:bodyPr>
              <a:lstStyle/>
              <a:p>
                <a:pPr>
                  <a:defRPr sz="1100" b="1" i="0" u="none" strike="noStrike" kern="1200" baseline="0">
                    <a:solidFill>
                      <a:schemeClr val="bg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'RAW DATA (ALL)'!$N$6:$N$39</c:f>
              <c:strCache>
                <c:ptCount val="34"/>
                <c:pt idx="0">
                  <c:v>Epping Forest</c:v>
                </c:pt>
                <c:pt idx="1">
                  <c:v>Uttlesford</c:v>
                </c:pt>
                <c:pt idx="2">
                  <c:v>Braintree</c:v>
                </c:pt>
                <c:pt idx="3">
                  <c:v>Brentwood</c:v>
                </c:pt>
                <c:pt idx="4">
                  <c:v>Dartford</c:v>
                </c:pt>
                <c:pt idx="5">
                  <c:v>Harlow</c:v>
                </c:pt>
                <c:pt idx="6">
                  <c:v>Sevenoaks</c:v>
                </c:pt>
                <c:pt idx="7">
                  <c:v>Thurrock</c:v>
                </c:pt>
                <c:pt idx="8">
                  <c:v>UNITED KINGDOM</c:v>
                </c:pt>
                <c:pt idx="9">
                  <c:v>Ashford</c:v>
                </c:pt>
                <c:pt idx="10">
                  <c:v>Basildon</c:v>
                </c:pt>
                <c:pt idx="11">
                  <c:v>Castle Point</c:v>
                </c:pt>
                <c:pt idx="12">
                  <c:v>Chelmsford</c:v>
                </c:pt>
                <c:pt idx="13">
                  <c:v>Eastbourne</c:v>
                </c:pt>
                <c:pt idx="14">
                  <c:v>Gravesham</c:v>
                </c:pt>
                <c:pt idx="15">
                  <c:v>Lewes</c:v>
                </c:pt>
                <c:pt idx="16">
                  <c:v>Maidstone</c:v>
                </c:pt>
                <c:pt idx="17">
                  <c:v>Maldon</c:v>
                </c:pt>
                <c:pt idx="18">
                  <c:v>Rochford</c:v>
                </c:pt>
                <c:pt idx="19">
                  <c:v>Rother</c:v>
                </c:pt>
                <c:pt idx="20">
                  <c:v>SELEP AVERAGE</c:v>
                </c:pt>
                <c:pt idx="21">
                  <c:v>Southend-on-Sea</c:v>
                </c:pt>
                <c:pt idx="22">
                  <c:v>Tonbridge and Malling</c:v>
                </c:pt>
                <c:pt idx="23">
                  <c:v>Tunbridge Wells</c:v>
                </c:pt>
                <c:pt idx="24">
                  <c:v>Wealden</c:v>
                </c:pt>
                <c:pt idx="25">
                  <c:v>Canterbury</c:v>
                </c:pt>
                <c:pt idx="26">
                  <c:v>Colchester</c:v>
                </c:pt>
                <c:pt idx="27">
                  <c:v>Dover</c:v>
                </c:pt>
                <c:pt idx="28">
                  <c:v>Folkestone and Hythe</c:v>
                </c:pt>
                <c:pt idx="29">
                  <c:v>Hastings</c:v>
                </c:pt>
                <c:pt idx="30">
                  <c:v>Medway</c:v>
                </c:pt>
                <c:pt idx="31">
                  <c:v>Tendring</c:v>
                </c:pt>
                <c:pt idx="32">
                  <c:v>Thanet</c:v>
                </c:pt>
                <c:pt idx="33">
                  <c:v>Swale</c:v>
                </c:pt>
              </c:strCache>
            </c:strRef>
          </c:cat>
          <c:val>
            <c:numRef>
              <c:f>'RAW DATA (ALL)'!$O$6:$O$39</c:f>
              <c:numCache>
                <c:formatCode>0%</c:formatCode>
                <c:ptCount val="34"/>
                <c:pt idx="0">
                  <c:v>0.1</c:v>
                </c:pt>
                <c:pt idx="1">
                  <c:v>0.09</c:v>
                </c:pt>
                <c:pt idx="2">
                  <c:v>0.08</c:v>
                </c:pt>
                <c:pt idx="3">
                  <c:v>0.08</c:v>
                </c:pt>
                <c:pt idx="4">
                  <c:v>0.08</c:v>
                </c:pt>
                <c:pt idx="5">
                  <c:v>0.08</c:v>
                </c:pt>
                <c:pt idx="6">
                  <c:v>0.08</c:v>
                </c:pt>
                <c:pt idx="7">
                  <c:v>0.08</c:v>
                </c:pt>
                <c:pt idx="8">
                  <c:v>0.08</c:v>
                </c:pt>
                <c:pt idx="9">
                  <c:v>7.0000000000000007E-2</c:v>
                </c:pt>
                <c:pt idx="10">
                  <c:v>7.0000000000000007E-2</c:v>
                </c:pt>
                <c:pt idx="11">
                  <c:v>7.0000000000000007E-2</c:v>
                </c:pt>
                <c:pt idx="12">
                  <c:v>7.0000000000000007E-2</c:v>
                </c:pt>
                <c:pt idx="13">
                  <c:v>7.0000000000000007E-2</c:v>
                </c:pt>
                <c:pt idx="14">
                  <c:v>7.0000000000000007E-2</c:v>
                </c:pt>
                <c:pt idx="15">
                  <c:v>7.0000000000000007E-2</c:v>
                </c:pt>
                <c:pt idx="16">
                  <c:v>7.0000000000000007E-2</c:v>
                </c:pt>
                <c:pt idx="17">
                  <c:v>7.0000000000000007E-2</c:v>
                </c:pt>
                <c:pt idx="18">
                  <c:v>7.0000000000000007E-2</c:v>
                </c:pt>
                <c:pt idx="19">
                  <c:v>7.0000000000000007E-2</c:v>
                </c:pt>
                <c:pt idx="20">
                  <c:v>7.0000000000000007E-2</c:v>
                </c:pt>
                <c:pt idx="21">
                  <c:v>7.0000000000000007E-2</c:v>
                </c:pt>
                <c:pt idx="22">
                  <c:v>7.0000000000000007E-2</c:v>
                </c:pt>
                <c:pt idx="23">
                  <c:v>7.0000000000000007E-2</c:v>
                </c:pt>
                <c:pt idx="24">
                  <c:v>7.0000000000000007E-2</c:v>
                </c:pt>
                <c:pt idx="25">
                  <c:v>0.06</c:v>
                </c:pt>
                <c:pt idx="26">
                  <c:v>0.06</c:v>
                </c:pt>
                <c:pt idx="27">
                  <c:v>0.06</c:v>
                </c:pt>
                <c:pt idx="28">
                  <c:v>0.06</c:v>
                </c:pt>
                <c:pt idx="29">
                  <c:v>0.06</c:v>
                </c:pt>
                <c:pt idx="30">
                  <c:v>0.06</c:v>
                </c:pt>
                <c:pt idx="31">
                  <c:v>0.06</c:v>
                </c:pt>
                <c:pt idx="32">
                  <c:v>0.06</c:v>
                </c:pt>
                <c:pt idx="33">
                  <c:v>0.05</c:v>
                </c:pt>
              </c:numCache>
            </c:numRef>
          </c:val>
          <c:extLst>
            <c:ext xmlns:c16="http://schemas.microsoft.com/office/drawing/2014/chart" uri="{C3380CC4-5D6E-409C-BE32-E72D297353CC}">
              <c16:uniqueId val="{00000000-BD4F-4DBA-BDCF-F75DC196AE08}"/>
            </c:ext>
          </c:extLst>
        </c:ser>
        <c:dLbls>
          <c:dLblPos val="outEnd"/>
          <c:showLegendKey val="0"/>
          <c:showVal val="1"/>
          <c:showCatName val="0"/>
          <c:showSerName val="0"/>
          <c:showPercent val="0"/>
          <c:showBubbleSize val="0"/>
        </c:dLbls>
        <c:gapWidth val="60"/>
        <c:axId val="808397496"/>
        <c:axId val="808399464"/>
      </c:barChart>
      <c:catAx>
        <c:axId val="808397496"/>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solidFill>
                <a:latin typeface="+mn-lt"/>
                <a:ea typeface="+mn-ea"/>
                <a:cs typeface="+mn-cs"/>
              </a:defRPr>
            </a:pPr>
            <a:endParaRPr lang="en-US"/>
          </a:p>
        </c:txPr>
        <c:crossAx val="808399464"/>
        <c:crosses val="autoZero"/>
        <c:auto val="1"/>
        <c:lblAlgn val="ctr"/>
        <c:lblOffset val="100"/>
        <c:noMultiLvlLbl val="0"/>
      </c:catAx>
      <c:valAx>
        <c:axId val="808399464"/>
        <c:scaling>
          <c:orientation val="minMax"/>
        </c:scaling>
        <c:delete val="0"/>
        <c:axPos val="t"/>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808397496"/>
        <c:crosses val="autoZero"/>
        <c:crossBetween val="between"/>
        <c:majorUnit val="5.000000000000001E-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cap="none" spc="20" baseline="0">
                <a:solidFill>
                  <a:schemeClr val="tx1">
                    <a:lumMod val="50000"/>
                    <a:lumOff val="50000"/>
                  </a:schemeClr>
                </a:solidFill>
                <a:latin typeface="+mn-lt"/>
                <a:ea typeface="+mn-ea"/>
                <a:cs typeface="+mn-cs"/>
              </a:defRPr>
            </a:pPr>
            <a:r>
              <a:rPr lang="en-US" sz="1400" b="0" i="0" baseline="0">
                <a:solidFill>
                  <a:schemeClr val="tx1"/>
                </a:solidFill>
                <a:effectLst/>
              </a:rPr>
              <a:t>Coronavirus Job Retention Scheme - %age of Total Employments Furloughed and Take-up Rates by Age</a:t>
            </a:r>
            <a:endParaRPr lang="en-GB" sz="1400">
              <a:solidFill>
                <a:schemeClr val="tx1"/>
              </a:solidFill>
              <a:effectLst/>
            </a:endParaRPr>
          </a:p>
          <a:p>
            <a:pPr>
              <a:defRPr/>
            </a:pPr>
            <a:r>
              <a:rPr lang="en-US" sz="1000" b="0" i="1" baseline="0">
                <a:solidFill>
                  <a:schemeClr val="tx1"/>
                </a:solidFill>
                <a:effectLst/>
              </a:rPr>
              <a:t>(claims up to 31st October 2020)</a:t>
            </a:r>
            <a:endParaRPr lang="en-GB" sz="1000">
              <a:solidFill>
                <a:schemeClr val="tx1"/>
              </a:solidFill>
              <a:effectLst/>
            </a:endParaRPr>
          </a:p>
        </c:rich>
      </c:tx>
      <c:overlay val="0"/>
      <c:spPr>
        <a:noFill/>
        <a:ln>
          <a:noFill/>
        </a:ln>
        <a:effectLst/>
      </c:spPr>
      <c:txPr>
        <a:bodyPr rot="0" spcFirstLastPara="1" vertOverflow="ellipsis" vert="horz" wrap="square" anchor="ctr" anchorCtr="1"/>
        <a:lstStyle/>
        <a:p>
          <a:pPr>
            <a:defRPr sz="1400" b="0" i="0" u="none" strike="noStrike" kern="1200" cap="none" spc="20" baseline="0">
              <a:solidFill>
                <a:schemeClr val="tx1">
                  <a:lumMod val="50000"/>
                  <a:lumOff val="50000"/>
                </a:schemeClr>
              </a:solidFill>
              <a:latin typeface="+mn-lt"/>
              <a:ea typeface="+mn-ea"/>
              <a:cs typeface="+mn-cs"/>
            </a:defRPr>
          </a:pPr>
          <a:endParaRPr lang="en-US"/>
        </a:p>
      </c:txPr>
    </c:title>
    <c:autoTitleDeleted val="0"/>
    <c:plotArea>
      <c:layout>
        <c:manualLayout>
          <c:layoutTarget val="inner"/>
          <c:xMode val="edge"/>
          <c:yMode val="edge"/>
          <c:x val="3.7997792754073147E-2"/>
          <c:y val="0.13848134092962225"/>
          <c:w val="0.82077979843504989"/>
          <c:h val="0.70621907076705825"/>
        </c:manualLayout>
      </c:layout>
      <c:barChart>
        <c:barDir val="col"/>
        <c:grouping val="clustered"/>
        <c:varyColors val="0"/>
        <c:ser>
          <c:idx val="0"/>
          <c:order val="0"/>
          <c:tx>
            <c:v>%age of Total Furloughs</c:v>
          </c:tx>
          <c:spPr>
            <a:gradFill rotWithShape="1">
              <a:gsLst>
                <a:gs pos="0">
                  <a:schemeClr val="accent1">
                    <a:lumMod val="110000"/>
                    <a:satMod val="105000"/>
                    <a:tint val="67000"/>
                  </a:schemeClr>
                </a:gs>
                <a:gs pos="50000">
                  <a:schemeClr val="accent1">
                    <a:lumMod val="105000"/>
                    <a:satMod val="103000"/>
                    <a:tint val="73000"/>
                  </a:schemeClr>
                </a:gs>
                <a:gs pos="100000">
                  <a:schemeClr val="accent1">
                    <a:lumMod val="105000"/>
                    <a:satMod val="109000"/>
                    <a:tint val="81000"/>
                  </a:schemeClr>
                </a:gs>
              </a:gsLst>
              <a:lin ang="5400000" scaled="0"/>
            </a:gradFill>
            <a:ln w="9525" cap="flat" cmpd="sng" algn="ctr">
              <a:solidFill>
                <a:schemeClr val="accent1">
                  <a:shade val="95000"/>
                </a:schemeClr>
              </a:solidFill>
              <a:round/>
            </a:ln>
            <a:effectLst/>
          </c:spPr>
          <c:invertIfNegative val="0"/>
          <c:cat>
            <c:strRef>
              <c:f>'CHARTS (AGE &amp; GENDER-NATIONAL)'!$B$14:$B$20</c:f>
              <c:strCache>
                <c:ptCount val="7"/>
                <c:pt idx="0">
                  <c:v>Under 18</c:v>
                </c:pt>
                <c:pt idx="1">
                  <c:v>18 to 24</c:v>
                </c:pt>
                <c:pt idx="2">
                  <c:v>25 to 34</c:v>
                </c:pt>
                <c:pt idx="3">
                  <c:v>35 to 44</c:v>
                </c:pt>
                <c:pt idx="4">
                  <c:v>45 to 54</c:v>
                </c:pt>
                <c:pt idx="5">
                  <c:v>55 to 64</c:v>
                </c:pt>
                <c:pt idx="6">
                  <c:v>65 and over</c:v>
                </c:pt>
              </c:strCache>
            </c:strRef>
          </c:cat>
          <c:val>
            <c:numRef>
              <c:f>'CHARTS (AGE &amp; GENDER-NATIONAL)'!$C$24:$C$30</c:f>
              <c:numCache>
                <c:formatCode>0.0%</c:formatCode>
                <c:ptCount val="7"/>
                <c:pt idx="0">
                  <c:v>1.8884969457110899E-2</c:v>
                </c:pt>
                <c:pt idx="1">
                  <c:v>0.13993805385872837</c:v>
                </c:pt>
                <c:pt idx="2">
                  <c:v>0.22627548825604404</c:v>
                </c:pt>
                <c:pt idx="3">
                  <c:v>0.20704637356964639</c:v>
                </c:pt>
                <c:pt idx="4">
                  <c:v>0.20063666867418051</c:v>
                </c:pt>
                <c:pt idx="5">
                  <c:v>0.15908113223780435</c:v>
                </c:pt>
                <c:pt idx="6">
                  <c:v>4.8137313946485419E-2</c:v>
                </c:pt>
              </c:numCache>
            </c:numRef>
          </c:val>
          <c:extLst>
            <c:ext xmlns:c16="http://schemas.microsoft.com/office/drawing/2014/chart" uri="{C3380CC4-5D6E-409C-BE32-E72D297353CC}">
              <c16:uniqueId val="{00000000-8E0C-410C-9415-73268E083201}"/>
            </c:ext>
          </c:extLst>
        </c:ser>
        <c:ser>
          <c:idx val="1"/>
          <c:order val="1"/>
          <c:tx>
            <c:strRef>
              <c:f>'CHARTS (AGE &amp; GENDER-NATIONAL)'!$E$13</c:f>
              <c:strCache>
                <c:ptCount val="1"/>
                <c:pt idx="0">
                  <c:v>Take-Up Rate</c:v>
                </c:pt>
              </c:strCache>
            </c:strRef>
          </c:tx>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9525" cap="flat" cmpd="sng" algn="ctr">
              <a:solidFill>
                <a:schemeClr val="accent2">
                  <a:shade val="95000"/>
                </a:schemeClr>
              </a:solidFill>
              <a:round/>
            </a:ln>
            <a:effectLst/>
          </c:spPr>
          <c:invertIfNegative val="0"/>
          <c:cat>
            <c:strRef>
              <c:f>'CHARTS (AGE &amp; GENDER-NATIONAL)'!$B$14:$B$20</c:f>
              <c:strCache>
                <c:ptCount val="7"/>
                <c:pt idx="0">
                  <c:v>Under 18</c:v>
                </c:pt>
                <c:pt idx="1">
                  <c:v>18 to 24</c:v>
                </c:pt>
                <c:pt idx="2">
                  <c:v>25 to 34</c:v>
                </c:pt>
                <c:pt idx="3">
                  <c:v>35 to 44</c:v>
                </c:pt>
                <c:pt idx="4">
                  <c:v>45 to 54</c:v>
                </c:pt>
                <c:pt idx="5">
                  <c:v>55 to 64</c:v>
                </c:pt>
                <c:pt idx="6">
                  <c:v>65 and over</c:v>
                </c:pt>
              </c:strCache>
            </c:strRef>
          </c:cat>
          <c:val>
            <c:numRef>
              <c:f>'CHARTS (AGE &amp; GENDER-NATIONAL)'!$E$14:$E$20</c:f>
              <c:numCache>
                <c:formatCode>0%</c:formatCode>
                <c:ptCount val="7"/>
                <c:pt idx="0">
                  <c:v>0.11</c:v>
                </c:pt>
                <c:pt idx="1">
                  <c:v>0.09</c:v>
                </c:pt>
                <c:pt idx="2">
                  <c:v>7.0000000000000007E-2</c:v>
                </c:pt>
                <c:pt idx="3">
                  <c:v>7.0000000000000007E-2</c:v>
                </c:pt>
                <c:pt idx="4">
                  <c:v>7.0000000000000007E-2</c:v>
                </c:pt>
                <c:pt idx="5">
                  <c:v>0.08</c:v>
                </c:pt>
                <c:pt idx="6">
                  <c:v>0.11</c:v>
                </c:pt>
              </c:numCache>
            </c:numRef>
          </c:val>
          <c:extLst>
            <c:ext xmlns:c16="http://schemas.microsoft.com/office/drawing/2014/chart" uri="{C3380CC4-5D6E-409C-BE32-E72D297353CC}">
              <c16:uniqueId val="{00000000-0FFE-4818-9C85-D4998C9C33C2}"/>
            </c:ext>
          </c:extLst>
        </c:ser>
        <c:dLbls>
          <c:showLegendKey val="0"/>
          <c:showVal val="0"/>
          <c:showCatName val="0"/>
          <c:showSerName val="0"/>
          <c:showPercent val="0"/>
          <c:showBubbleSize val="0"/>
        </c:dLbls>
        <c:gapWidth val="75"/>
        <c:overlap val="-10"/>
        <c:axId val="898520552"/>
        <c:axId val="899243176"/>
      </c:barChart>
      <c:catAx>
        <c:axId val="898520552"/>
        <c:scaling>
          <c:orientation val="minMax"/>
        </c:scaling>
        <c:delete val="0"/>
        <c:axPos val="b"/>
        <c:title>
          <c:tx>
            <c:rich>
              <a:bodyPr rot="0" spcFirstLastPara="1" vertOverflow="ellipsis" vert="horz" wrap="square" anchor="ctr" anchorCtr="1"/>
              <a:lstStyle/>
              <a:p>
                <a:pPr>
                  <a:defRPr sz="900" b="1" i="0" u="none" strike="noStrike" kern="1200" cap="all" baseline="0">
                    <a:solidFill>
                      <a:schemeClr val="tx1">
                        <a:lumMod val="50000"/>
                        <a:lumOff val="50000"/>
                      </a:schemeClr>
                    </a:solidFill>
                    <a:latin typeface="+mn-lt"/>
                    <a:ea typeface="+mn-ea"/>
                    <a:cs typeface="+mn-cs"/>
                  </a:defRPr>
                </a:pPr>
                <a:r>
                  <a:rPr lang="en-GB" sz="1200" b="1">
                    <a:solidFill>
                      <a:schemeClr val="tx1"/>
                    </a:solidFill>
                  </a:rPr>
                  <a:t>AGE</a:t>
                </a:r>
              </a:p>
            </c:rich>
          </c:tx>
          <c:layout>
            <c:manualLayout>
              <c:xMode val="edge"/>
              <c:yMode val="edge"/>
              <c:x val="0.49570029871132459"/>
              <c:y val="0.9195154224779486"/>
            </c:manualLayout>
          </c:layout>
          <c:overlay val="0"/>
          <c:spPr>
            <a:noFill/>
            <a:ln>
              <a:noFill/>
            </a:ln>
            <a:effectLst/>
          </c:spPr>
          <c:txPr>
            <a:bodyPr rot="0" spcFirstLastPara="1" vertOverflow="ellipsis" vert="horz" wrap="square" anchor="ctr" anchorCtr="1"/>
            <a:lstStyle/>
            <a:p>
              <a:pPr>
                <a:defRPr sz="900" b="1" i="0" u="none" strike="noStrike" kern="1200" cap="all" baseline="0">
                  <a:solidFill>
                    <a:schemeClr val="tx1">
                      <a:lumMod val="50000"/>
                      <a:lumOff val="50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899243176"/>
        <c:crosses val="autoZero"/>
        <c:auto val="1"/>
        <c:lblAlgn val="ctr"/>
        <c:lblOffset val="100"/>
        <c:noMultiLvlLbl val="0"/>
      </c:catAx>
      <c:valAx>
        <c:axId val="89924317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89852055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cap="none" spc="20" baseline="0">
                <a:solidFill>
                  <a:schemeClr val="tx1">
                    <a:lumMod val="50000"/>
                    <a:lumOff val="50000"/>
                  </a:schemeClr>
                </a:solidFill>
                <a:latin typeface="+mn-lt"/>
                <a:ea typeface="+mn-ea"/>
                <a:cs typeface="+mn-cs"/>
              </a:defRPr>
            </a:pPr>
            <a:r>
              <a:rPr lang="en-US" sz="1400" b="0" i="0" baseline="0">
                <a:solidFill>
                  <a:schemeClr val="tx1"/>
                </a:solidFill>
                <a:effectLst/>
              </a:rPr>
              <a:t>Coronavirus Job Retention Scheme - %age of Total Employments Furloughed by Gender</a:t>
            </a:r>
            <a:endParaRPr lang="en-GB" sz="1400">
              <a:solidFill>
                <a:schemeClr val="tx1"/>
              </a:solidFill>
              <a:effectLst/>
            </a:endParaRPr>
          </a:p>
          <a:p>
            <a:pPr>
              <a:defRPr/>
            </a:pPr>
            <a:r>
              <a:rPr lang="en-US" sz="1000" b="0" i="1" baseline="0">
                <a:solidFill>
                  <a:schemeClr val="tx1"/>
                </a:solidFill>
                <a:effectLst/>
              </a:rPr>
              <a:t>(claims up to 31st October 2020)</a:t>
            </a:r>
            <a:endParaRPr lang="en-GB" sz="1000">
              <a:solidFill>
                <a:schemeClr val="tx1"/>
              </a:solidFill>
              <a:effectLst/>
            </a:endParaRPr>
          </a:p>
        </c:rich>
      </c:tx>
      <c:overlay val="0"/>
      <c:spPr>
        <a:noFill/>
        <a:ln>
          <a:noFill/>
        </a:ln>
        <a:effectLst/>
      </c:spPr>
      <c:txPr>
        <a:bodyPr rot="0" spcFirstLastPara="1" vertOverflow="ellipsis" vert="horz" wrap="square" anchor="ctr" anchorCtr="1"/>
        <a:lstStyle/>
        <a:p>
          <a:pPr>
            <a:defRPr sz="1400" b="0" i="0" u="none" strike="noStrike" kern="1200" cap="none" spc="20" baseline="0">
              <a:solidFill>
                <a:schemeClr val="tx1">
                  <a:lumMod val="50000"/>
                  <a:lumOff val="50000"/>
                </a:schemeClr>
              </a:solidFill>
              <a:latin typeface="+mn-lt"/>
              <a:ea typeface="+mn-ea"/>
              <a:cs typeface="+mn-cs"/>
            </a:defRPr>
          </a:pPr>
          <a:endParaRPr lang="en-US"/>
        </a:p>
      </c:txPr>
    </c:title>
    <c:autoTitleDeleted val="0"/>
    <c:plotArea>
      <c:layout>
        <c:manualLayout>
          <c:layoutTarget val="inner"/>
          <c:xMode val="edge"/>
          <c:yMode val="edge"/>
          <c:x val="7.9852115506960503E-2"/>
          <c:y val="0.13848134092962225"/>
          <c:w val="0.8515076532783703"/>
          <c:h val="0.63036973069392077"/>
        </c:manualLayout>
      </c:layout>
      <c:barChart>
        <c:barDir val="col"/>
        <c:grouping val="stacked"/>
        <c:varyColors val="0"/>
        <c:ser>
          <c:idx val="1"/>
          <c:order val="0"/>
          <c:tx>
            <c:strRef>
              <c:f>'CHARTS (AGE &amp; GENDER -DISTRICT)'!$F$51</c:f>
              <c:strCache>
                <c:ptCount val="1"/>
                <c:pt idx="0">
                  <c:v>FEMALE</c:v>
                </c:pt>
              </c:strCache>
            </c:strRef>
          </c:tx>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9525" cap="flat" cmpd="sng" algn="ctr">
              <a:solidFill>
                <a:schemeClr val="accent2">
                  <a:shade val="95000"/>
                </a:schemeClr>
              </a:solidFill>
              <a:round/>
            </a:ln>
            <a:effectLst/>
          </c:spPr>
          <c:invertIfNegative val="0"/>
          <c:dLbls>
            <c:dLbl>
              <c:idx val="0"/>
              <c:tx>
                <c:rich>
                  <a:bodyPr/>
                  <a:lstStyle/>
                  <a:p>
                    <a:fld id="{747671AD-E560-4E02-AE60-A4DCF917E159}"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0-4FBD-49DD-8E75-4F123DFE9B8D}"/>
                </c:ext>
              </c:extLst>
            </c:dLbl>
            <c:dLbl>
              <c:idx val="1"/>
              <c:tx>
                <c:rich>
                  <a:bodyPr/>
                  <a:lstStyle/>
                  <a:p>
                    <a:fld id="{F2F84772-A275-4868-87BE-0EDF569CC16D}"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4FBD-49DD-8E75-4F123DFE9B8D}"/>
                </c:ext>
              </c:extLst>
            </c:dLbl>
            <c:dLbl>
              <c:idx val="2"/>
              <c:tx>
                <c:rich>
                  <a:bodyPr/>
                  <a:lstStyle/>
                  <a:p>
                    <a:fld id="{5F8469EF-0521-4528-B7A0-20E921784525}"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4FBD-49DD-8E75-4F123DFE9B8D}"/>
                </c:ext>
              </c:extLst>
            </c:dLbl>
            <c:dLbl>
              <c:idx val="3"/>
              <c:tx>
                <c:rich>
                  <a:bodyPr/>
                  <a:lstStyle/>
                  <a:p>
                    <a:fld id="{701BAED8-5D6B-45C7-AA29-A822A3218CC0}"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4FBD-49DD-8E75-4F123DFE9B8D}"/>
                </c:ext>
              </c:extLst>
            </c:dLbl>
            <c:dLbl>
              <c:idx val="4"/>
              <c:tx>
                <c:rich>
                  <a:bodyPr/>
                  <a:lstStyle/>
                  <a:p>
                    <a:fld id="{3047B9B3-2FA1-4769-9D22-C32E6A387B04}"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4FBD-49DD-8E75-4F123DFE9B8D}"/>
                </c:ext>
              </c:extLst>
            </c:dLbl>
            <c:dLbl>
              <c:idx val="5"/>
              <c:tx>
                <c:rich>
                  <a:bodyPr/>
                  <a:lstStyle/>
                  <a:p>
                    <a:fld id="{84CB5290-904B-426C-9ACA-D949EF8053AD}"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4FBD-49DD-8E75-4F123DFE9B8D}"/>
                </c:ext>
              </c:extLst>
            </c:dLbl>
            <c:dLbl>
              <c:idx val="6"/>
              <c:tx>
                <c:rich>
                  <a:bodyPr/>
                  <a:lstStyle/>
                  <a:p>
                    <a:fld id="{D245A105-A9A6-4338-A827-D931AB26B383}"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6-4FBD-49DD-8E75-4F123DFE9B8D}"/>
                </c:ext>
              </c:extLst>
            </c:dLbl>
            <c:dLbl>
              <c:idx val="7"/>
              <c:tx>
                <c:rich>
                  <a:bodyPr/>
                  <a:lstStyle/>
                  <a:p>
                    <a:fld id="{E485E224-6FD0-4969-8974-5E4821777529}"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4FBD-49DD-8E75-4F123DFE9B8D}"/>
                </c:ext>
              </c:extLst>
            </c:dLbl>
            <c:dLbl>
              <c:idx val="8"/>
              <c:tx>
                <c:rich>
                  <a:bodyPr/>
                  <a:lstStyle/>
                  <a:p>
                    <a:fld id="{14518C68-176C-4BC9-B653-C59C6311101F}"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4FBD-49DD-8E75-4F123DFE9B8D}"/>
                </c:ext>
              </c:extLst>
            </c:dLbl>
            <c:dLbl>
              <c:idx val="9"/>
              <c:tx>
                <c:rich>
                  <a:bodyPr/>
                  <a:lstStyle/>
                  <a:p>
                    <a:fld id="{75FCD084-E14B-4CCF-8928-21B39FD9E245}"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4FBD-49DD-8E75-4F123DFE9B8D}"/>
                </c:ext>
              </c:extLst>
            </c:dLbl>
            <c:dLbl>
              <c:idx val="10"/>
              <c:tx>
                <c:rich>
                  <a:bodyPr/>
                  <a:lstStyle/>
                  <a:p>
                    <a:fld id="{D142A3BB-7BCE-4D3A-A4B7-5F112E69E698}"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A-4FBD-49DD-8E75-4F123DFE9B8D}"/>
                </c:ext>
              </c:extLst>
            </c:dLbl>
            <c:dLbl>
              <c:idx val="11"/>
              <c:tx>
                <c:rich>
                  <a:bodyPr/>
                  <a:lstStyle/>
                  <a:p>
                    <a:fld id="{89CD3FD7-EAE7-4BFE-B88E-9A0D23A0F075}"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B-4FBD-49DD-8E75-4F123DFE9B8D}"/>
                </c:ext>
              </c:extLst>
            </c:dLbl>
            <c:dLbl>
              <c:idx val="12"/>
              <c:tx>
                <c:rich>
                  <a:bodyPr/>
                  <a:lstStyle/>
                  <a:p>
                    <a:fld id="{0CA2C49D-372D-46FB-B653-022A8C624548}"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C-4FBD-49DD-8E75-4F123DFE9B8D}"/>
                </c:ext>
              </c:extLst>
            </c:dLbl>
            <c:dLbl>
              <c:idx val="13"/>
              <c:tx>
                <c:rich>
                  <a:bodyPr/>
                  <a:lstStyle/>
                  <a:p>
                    <a:fld id="{DD965600-1170-48F0-B29D-3CEFAD7CFEBA}"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D-4FBD-49DD-8E75-4F123DFE9B8D}"/>
                </c:ext>
              </c:extLst>
            </c:dLbl>
            <c:dLbl>
              <c:idx val="14"/>
              <c:tx>
                <c:rich>
                  <a:bodyPr/>
                  <a:lstStyle/>
                  <a:p>
                    <a:fld id="{E8D42234-BD79-4DB8-961F-D0E58911E7D1}"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E-4FBD-49DD-8E75-4F123DFE9B8D}"/>
                </c:ext>
              </c:extLst>
            </c:dLbl>
            <c:dLbl>
              <c:idx val="15"/>
              <c:tx>
                <c:rich>
                  <a:bodyPr/>
                  <a:lstStyle/>
                  <a:p>
                    <a:fld id="{698A206F-5C39-4C4B-9936-9A7160610A1F}"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F-4FBD-49DD-8E75-4F123DFE9B8D}"/>
                </c:ext>
              </c:extLst>
            </c:dLbl>
            <c:dLbl>
              <c:idx val="16"/>
              <c:tx>
                <c:rich>
                  <a:bodyPr/>
                  <a:lstStyle/>
                  <a:p>
                    <a:fld id="{B05F01A2-8471-4F85-B352-0C28A90BF00A}"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0-4FBD-49DD-8E75-4F123DFE9B8D}"/>
                </c:ext>
              </c:extLst>
            </c:dLbl>
            <c:dLbl>
              <c:idx val="17"/>
              <c:tx>
                <c:rich>
                  <a:bodyPr/>
                  <a:lstStyle/>
                  <a:p>
                    <a:fld id="{94F88C75-EDE4-42F2-80E3-F8DA89FD3FF9}"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1-4FBD-49DD-8E75-4F123DFE9B8D}"/>
                </c:ext>
              </c:extLst>
            </c:dLbl>
            <c:dLbl>
              <c:idx val="18"/>
              <c:tx>
                <c:rich>
                  <a:bodyPr/>
                  <a:lstStyle/>
                  <a:p>
                    <a:fld id="{3B6EF3DB-6CF2-4D6D-9A19-5918E85DB839}"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2-4FBD-49DD-8E75-4F123DFE9B8D}"/>
                </c:ext>
              </c:extLst>
            </c:dLbl>
            <c:dLbl>
              <c:idx val="19"/>
              <c:tx>
                <c:rich>
                  <a:bodyPr/>
                  <a:lstStyle/>
                  <a:p>
                    <a:fld id="{002FE2EF-4EEE-409C-B016-C80820A29715}"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3-4FBD-49DD-8E75-4F123DFE9B8D}"/>
                </c:ext>
              </c:extLst>
            </c:dLbl>
            <c:dLbl>
              <c:idx val="20"/>
              <c:tx>
                <c:rich>
                  <a:bodyPr/>
                  <a:lstStyle/>
                  <a:p>
                    <a:fld id="{940022B6-6E90-447D-BAA6-C412B9A97DA4}"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4-4FBD-49DD-8E75-4F123DFE9B8D}"/>
                </c:ext>
              </c:extLst>
            </c:dLbl>
            <c:dLbl>
              <c:idx val="21"/>
              <c:tx>
                <c:rich>
                  <a:bodyPr/>
                  <a:lstStyle/>
                  <a:p>
                    <a:fld id="{302FD8FE-F305-4BFE-8EDA-9295CCB1B5D3}"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5-4FBD-49DD-8E75-4F123DFE9B8D}"/>
                </c:ext>
              </c:extLst>
            </c:dLbl>
            <c:dLbl>
              <c:idx val="22"/>
              <c:tx>
                <c:rich>
                  <a:bodyPr/>
                  <a:lstStyle/>
                  <a:p>
                    <a:fld id="{2F611821-862E-452D-BA8B-5B39D36451CD}"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6-4FBD-49DD-8E75-4F123DFE9B8D}"/>
                </c:ext>
              </c:extLst>
            </c:dLbl>
            <c:dLbl>
              <c:idx val="23"/>
              <c:tx>
                <c:rich>
                  <a:bodyPr/>
                  <a:lstStyle/>
                  <a:p>
                    <a:fld id="{6D688645-3B39-491B-B451-13B94639FC6F}"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7-4FBD-49DD-8E75-4F123DFE9B8D}"/>
                </c:ext>
              </c:extLst>
            </c:dLbl>
            <c:dLbl>
              <c:idx val="24"/>
              <c:tx>
                <c:rich>
                  <a:bodyPr/>
                  <a:lstStyle/>
                  <a:p>
                    <a:fld id="{5FF4A8C0-87B5-4EDD-9F12-6643FC32E2F2}"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8-4FBD-49DD-8E75-4F123DFE9B8D}"/>
                </c:ext>
              </c:extLst>
            </c:dLbl>
            <c:dLbl>
              <c:idx val="25"/>
              <c:tx>
                <c:rich>
                  <a:bodyPr/>
                  <a:lstStyle/>
                  <a:p>
                    <a:fld id="{D4B41014-D94C-4D69-9E3C-D73119E9C574}"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9-4FBD-49DD-8E75-4F123DFE9B8D}"/>
                </c:ext>
              </c:extLst>
            </c:dLbl>
            <c:dLbl>
              <c:idx val="26"/>
              <c:tx>
                <c:rich>
                  <a:bodyPr/>
                  <a:lstStyle/>
                  <a:p>
                    <a:fld id="{531A4D7E-70A6-4010-9EDC-90E4668D4219}"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A-4FBD-49DD-8E75-4F123DFE9B8D}"/>
                </c:ext>
              </c:extLst>
            </c:dLbl>
            <c:dLbl>
              <c:idx val="27"/>
              <c:tx>
                <c:rich>
                  <a:bodyPr/>
                  <a:lstStyle/>
                  <a:p>
                    <a:fld id="{1F0D7F07-B80E-4D88-947E-C48F726AD068}"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B-4FBD-49DD-8E75-4F123DFE9B8D}"/>
                </c:ext>
              </c:extLst>
            </c:dLbl>
            <c:dLbl>
              <c:idx val="28"/>
              <c:tx>
                <c:rich>
                  <a:bodyPr/>
                  <a:lstStyle/>
                  <a:p>
                    <a:fld id="{E910986A-E1D5-4899-B2EC-19B006A64ABD}"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C-4FBD-49DD-8E75-4F123DFE9B8D}"/>
                </c:ext>
              </c:extLst>
            </c:dLbl>
            <c:dLbl>
              <c:idx val="29"/>
              <c:tx>
                <c:rich>
                  <a:bodyPr/>
                  <a:lstStyle/>
                  <a:p>
                    <a:fld id="{217CA8E8-090E-4B49-BD93-96FF17F4627B}"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D-4FBD-49DD-8E75-4F123DFE9B8D}"/>
                </c:ext>
              </c:extLst>
            </c:dLbl>
            <c:dLbl>
              <c:idx val="30"/>
              <c:tx>
                <c:rich>
                  <a:bodyPr/>
                  <a:lstStyle/>
                  <a:p>
                    <a:fld id="{265B8409-8F0D-443B-9C06-03BC1B047E71}"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E-4FBD-49DD-8E75-4F123DFE9B8D}"/>
                </c:ext>
              </c:extLst>
            </c:dLbl>
            <c:dLbl>
              <c:idx val="31"/>
              <c:tx>
                <c:rich>
                  <a:bodyPr/>
                  <a:lstStyle/>
                  <a:p>
                    <a:fld id="{D15B627E-21E2-4101-890F-3C2247AEDEBC}"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F-4FBD-49DD-8E75-4F123DFE9B8D}"/>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en-US"/>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a:solidFill>
                        <a:schemeClr val="tx1">
                          <a:lumMod val="35000"/>
                          <a:lumOff val="65000"/>
                        </a:schemeClr>
                      </a:solidFill>
                    </a:ln>
                    <a:effectLst/>
                  </c:spPr>
                </c15:leaderLines>
              </c:ext>
            </c:extLst>
          </c:dLbls>
          <c:cat>
            <c:strRef>
              <c:f>'CHARTS (AGE &amp; GENDER -DISTRICT)'!$B$52:$B$83</c:f>
              <c:strCache>
                <c:ptCount val="32"/>
                <c:pt idx="0">
                  <c:v>Ashford</c:v>
                </c:pt>
                <c:pt idx="1">
                  <c:v>Basildon</c:v>
                </c:pt>
                <c:pt idx="2">
                  <c:v>Braintree</c:v>
                </c:pt>
                <c:pt idx="3">
                  <c:v>Brentwood</c:v>
                </c:pt>
                <c:pt idx="4">
                  <c:v>Canterbury</c:v>
                </c:pt>
                <c:pt idx="5">
                  <c:v>Castle Point</c:v>
                </c:pt>
                <c:pt idx="6">
                  <c:v>Chelmsford</c:v>
                </c:pt>
                <c:pt idx="7">
                  <c:v>Colchester</c:v>
                </c:pt>
                <c:pt idx="8">
                  <c:v>Dartford</c:v>
                </c:pt>
                <c:pt idx="9">
                  <c:v>Dover</c:v>
                </c:pt>
                <c:pt idx="10">
                  <c:v>Eastbourne</c:v>
                </c:pt>
                <c:pt idx="11">
                  <c:v>Epping Forest</c:v>
                </c:pt>
                <c:pt idx="12">
                  <c:v>Folkestone and Hythe</c:v>
                </c:pt>
                <c:pt idx="13">
                  <c:v>Gravesham</c:v>
                </c:pt>
                <c:pt idx="14">
                  <c:v>Harlow</c:v>
                </c:pt>
                <c:pt idx="15">
                  <c:v>Hastings</c:v>
                </c:pt>
                <c:pt idx="16">
                  <c:v>Lewes</c:v>
                </c:pt>
                <c:pt idx="17">
                  <c:v>Maidstone</c:v>
                </c:pt>
                <c:pt idx="18">
                  <c:v>Maldon</c:v>
                </c:pt>
                <c:pt idx="19">
                  <c:v>Medway</c:v>
                </c:pt>
                <c:pt idx="20">
                  <c:v>Rochford</c:v>
                </c:pt>
                <c:pt idx="21">
                  <c:v>Rother</c:v>
                </c:pt>
                <c:pt idx="22">
                  <c:v>Sevenoaks</c:v>
                </c:pt>
                <c:pt idx="23">
                  <c:v>Southend-on-Sea</c:v>
                </c:pt>
                <c:pt idx="24">
                  <c:v>Swale</c:v>
                </c:pt>
                <c:pt idx="25">
                  <c:v>Tendring</c:v>
                </c:pt>
                <c:pt idx="26">
                  <c:v>Thanet</c:v>
                </c:pt>
                <c:pt idx="27">
                  <c:v>Thurrock</c:v>
                </c:pt>
                <c:pt idx="28">
                  <c:v>Tonbridge and Malling</c:v>
                </c:pt>
                <c:pt idx="29">
                  <c:v>Tunbridge Wells</c:v>
                </c:pt>
                <c:pt idx="30">
                  <c:v>Uttlesford</c:v>
                </c:pt>
                <c:pt idx="31">
                  <c:v>Wealden</c:v>
                </c:pt>
              </c:strCache>
            </c:strRef>
          </c:cat>
          <c:val>
            <c:numRef>
              <c:f>'CHARTS (AGE &amp; GENDER -DISTRICT)'!$D$52:$D$83</c:f>
              <c:numCache>
                <c:formatCode>#,##0</c:formatCode>
                <c:ptCount val="32"/>
                <c:pt idx="0">
                  <c:v>2200</c:v>
                </c:pt>
                <c:pt idx="1">
                  <c:v>3500</c:v>
                </c:pt>
                <c:pt idx="2">
                  <c:v>3100</c:v>
                </c:pt>
                <c:pt idx="3">
                  <c:v>1600</c:v>
                </c:pt>
                <c:pt idx="4">
                  <c:v>2000</c:v>
                </c:pt>
                <c:pt idx="5">
                  <c:v>1600</c:v>
                </c:pt>
                <c:pt idx="6">
                  <c:v>3400</c:v>
                </c:pt>
                <c:pt idx="7">
                  <c:v>2900</c:v>
                </c:pt>
                <c:pt idx="8">
                  <c:v>2200</c:v>
                </c:pt>
                <c:pt idx="9">
                  <c:v>1600</c:v>
                </c:pt>
                <c:pt idx="10">
                  <c:v>1400</c:v>
                </c:pt>
                <c:pt idx="11">
                  <c:v>3500</c:v>
                </c:pt>
                <c:pt idx="12">
                  <c:v>1500</c:v>
                </c:pt>
                <c:pt idx="13">
                  <c:v>1900</c:v>
                </c:pt>
                <c:pt idx="14">
                  <c:v>1900</c:v>
                </c:pt>
                <c:pt idx="15">
                  <c:v>1200</c:v>
                </c:pt>
                <c:pt idx="16">
                  <c:v>1600</c:v>
                </c:pt>
                <c:pt idx="17">
                  <c:v>3000</c:v>
                </c:pt>
                <c:pt idx="18">
                  <c:v>1100</c:v>
                </c:pt>
                <c:pt idx="19">
                  <c:v>4100</c:v>
                </c:pt>
                <c:pt idx="20">
                  <c:v>1600</c:v>
                </c:pt>
                <c:pt idx="21">
                  <c:v>1300</c:v>
                </c:pt>
                <c:pt idx="22">
                  <c:v>2200</c:v>
                </c:pt>
                <c:pt idx="23">
                  <c:v>3000</c:v>
                </c:pt>
                <c:pt idx="24">
                  <c:v>1900</c:v>
                </c:pt>
                <c:pt idx="25">
                  <c:v>1700</c:v>
                </c:pt>
                <c:pt idx="26">
                  <c:v>1700</c:v>
                </c:pt>
                <c:pt idx="27">
                  <c:v>3500</c:v>
                </c:pt>
                <c:pt idx="28">
                  <c:v>2300</c:v>
                </c:pt>
                <c:pt idx="29">
                  <c:v>2000</c:v>
                </c:pt>
                <c:pt idx="30">
                  <c:v>2100</c:v>
                </c:pt>
                <c:pt idx="31">
                  <c:v>2700</c:v>
                </c:pt>
              </c:numCache>
            </c:numRef>
          </c:val>
          <c:extLst>
            <c:ext xmlns:c15="http://schemas.microsoft.com/office/drawing/2012/chart" uri="{02D57815-91ED-43cb-92C2-25804820EDAC}">
              <c15:datalabelsRange>
                <c15:f>'CHARTS (AGE &amp; GENDER -DISTRICT)'!$F$52:$F$83</c15:f>
                <c15:dlblRangeCache>
                  <c:ptCount val="32"/>
                  <c:pt idx="0">
                    <c:v>55%</c:v>
                  </c:pt>
                  <c:pt idx="1">
                    <c:v>55%</c:v>
                  </c:pt>
                  <c:pt idx="2">
                    <c:v>53%</c:v>
                  </c:pt>
                  <c:pt idx="3">
                    <c:v>57%</c:v>
                  </c:pt>
                  <c:pt idx="4">
                    <c:v>51%</c:v>
                  </c:pt>
                  <c:pt idx="5">
                    <c:v>55%</c:v>
                  </c:pt>
                  <c:pt idx="6">
                    <c:v>57%</c:v>
                  </c:pt>
                  <c:pt idx="7">
                    <c:v>54%</c:v>
                  </c:pt>
                  <c:pt idx="8">
                    <c:v>52%</c:v>
                  </c:pt>
                  <c:pt idx="9">
                    <c:v>55%</c:v>
                  </c:pt>
                  <c:pt idx="10">
                    <c:v>50%</c:v>
                  </c:pt>
                  <c:pt idx="11">
                    <c:v>56%</c:v>
                  </c:pt>
                  <c:pt idx="12">
                    <c:v>52%</c:v>
                  </c:pt>
                  <c:pt idx="13">
                    <c:v>53%</c:v>
                  </c:pt>
                  <c:pt idx="14">
                    <c:v>54%</c:v>
                  </c:pt>
                  <c:pt idx="15">
                    <c:v>50%</c:v>
                  </c:pt>
                  <c:pt idx="16">
                    <c:v>52%</c:v>
                  </c:pt>
                  <c:pt idx="17">
                    <c:v>54%</c:v>
                  </c:pt>
                  <c:pt idx="18">
                    <c:v>52%</c:v>
                  </c:pt>
                  <c:pt idx="19">
                    <c:v>53%</c:v>
                  </c:pt>
                  <c:pt idx="20">
                    <c:v>57%</c:v>
                  </c:pt>
                  <c:pt idx="21">
                    <c:v>54%</c:v>
                  </c:pt>
                  <c:pt idx="22">
                    <c:v>55%</c:v>
                  </c:pt>
                  <c:pt idx="23">
                    <c:v>51%</c:v>
                  </c:pt>
                  <c:pt idx="24">
                    <c:v>53%</c:v>
                  </c:pt>
                  <c:pt idx="25">
                    <c:v>50%</c:v>
                  </c:pt>
                  <c:pt idx="26">
                    <c:v>49%</c:v>
                  </c:pt>
                  <c:pt idx="27">
                    <c:v>55%</c:v>
                  </c:pt>
                  <c:pt idx="28">
                    <c:v>55%</c:v>
                  </c:pt>
                  <c:pt idx="29">
                    <c:v>56%</c:v>
                  </c:pt>
                  <c:pt idx="30">
                    <c:v>54%</c:v>
                  </c:pt>
                  <c:pt idx="31">
                    <c:v>56%</c:v>
                  </c:pt>
                </c15:dlblRangeCache>
              </c15:datalabelsRange>
            </c:ext>
            <c:ext xmlns:c16="http://schemas.microsoft.com/office/drawing/2014/chart" uri="{C3380CC4-5D6E-409C-BE32-E72D297353CC}">
              <c16:uniqueId val="{00000001-3ACD-4529-B643-6D8D7E0801E6}"/>
            </c:ext>
          </c:extLst>
        </c:ser>
        <c:ser>
          <c:idx val="0"/>
          <c:order val="1"/>
          <c:tx>
            <c:strRef>
              <c:f>'CHARTS (AGE &amp; GENDER -DISTRICT)'!$E$51</c:f>
              <c:strCache>
                <c:ptCount val="1"/>
                <c:pt idx="0">
                  <c:v>MALE</c:v>
                </c:pt>
              </c:strCache>
            </c:strRef>
          </c:tx>
          <c:spPr>
            <a:gradFill rotWithShape="1">
              <a:gsLst>
                <a:gs pos="0">
                  <a:schemeClr val="accent1">
                    <a:lumMod val="110000"/>
                    <a:satMod val="105000"/>
                    <a:tint val="67000"/>
                  </a:schemeClr>
                </a:gs>
                <a:gs pos="50000">
                  <a:schemeClr val="accent1">
                    <a:lumMod val="105000"/>
                    <a:satMod val="103000"/>
                    <a:tint val="73000"/>
                  </a:schemeClr>
                </a:gs>
                <a:gs pos="100000">
                  <a:schemeClr val="accent1">
                    <a:lumMod val="105000"/>
                    <a:satMod val="109000"/>
                    <a:tint val="81000"/>
                  </a:schemeClr>
                </a:gs>
              </a:gsLst>
              <a:lin ang="5400000" scaled="0"/>
            </a:gradFill>
            <a:ln w="9525" cap="flat" cmpd="sng" algn="ctr">
              <a:solidFill>
                <a:schemeClr val="accent1">
                  <a:shade val="95000"/>
                </a:schemeClr>
              </a:solidFill>
              <a:round/>
            </a:ln>
            <a:effectLst/>
          </c:spPr>
          <c:invertIfNegative val="0"/>
          <c:dLbls>
            <c:dLbl>
              <c:idx val="0"/>
              <c:tx>
                <c:rich>
                  <a:bodyPr/>
                  <a:lstStyle/>
                  <a:p>
                    <a:fld id="{EC1A5A57-1A0A-4B19-9164-C548C9BB97E7}"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0-4FBD-49DD-8E75-4F123DFE9B8D}"/>
                </c:ext>
              </c:extLst>
            </c:dLbl>
            <c:dLbl>
              <c:idx val="1"/>
              <c:tx>
                <c:rich>
                  <a:bodyPr/>
                  <a:lstStyle/>
                  <a:p>
                    <a:fld id="{B4F8427A-A7A0-46B6-AE01-A85794696AFA}"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1-4FBD-49DD-8E75-4F123DFE9B8D}"/>
                </c:ext>
              </c:extLst>
            </c:dLbl>
            <c:dLbl>
              <c:idx val="2"/>
              <c:tx>
                <c:rich>
                  <a:bodyPr/>
                  <a:lstStyle/>
                  <a:p>
                    <a:fld id="{57304762-0365-4311-83E0-B230934F7785}"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2-4FBD-49DD-8E75-4F123DFE9B8D}"/>
                </c:ext>
              </c:extLst>
            </c:dLbl>
            <c:dLbl>
              <c:idx val="3"/>
              <c:tx>
                <c:rich>
                  <a:bodyPr/>
                  <a:lstStyle/>
                  <a:p>
                    <a:fld id="{E795641C-60DE-4DBC-B4CE-07654E478DDD}"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3-4FBD-49DD-8E75-4F123DFE9B8D}"/>
                </c:ext>
              </c:extLst>
            </c:dLbl>
            <c:dLbl>
              <c:idx val="4"/>
              <c:tx>
                <c:rich>
                  <a:bodyPr/>
                  <a:lstStyle/>
                  <a:p>
                    <a:fld id="{6A24E400-33A7-41A3-8EEA-A1B0500FC297}"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4-4FBD-49DD-8E75-4F123DFE9B8D}"/>
                </c:ext>
              </c:extLst>
            </c:dLbl>
            <c:dLbl>
              <c:idx val="5"/>
              <c:tx>
                <c:rich>
                  <a:bodyPr/>
                  <a:lstStyle/>
                  <a:p>
                    <a:fld id="{65401864-C729-4E6B-9455-D53981DABF92}"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5-4FBD-49DD-8E75-4F123DFE9B8D}"/>
                </c:ext>
              </c:extLst>
            </c:dLbl>
            <c:dLbl>
              <c:idx val="6"/>
              <c:tx>
                <c:rich>
                  <a:bodyPr/>
                  <a:lstStyle/>
                  <a:p>
                    <a:fld id="{CAC52D34-59BA-470D-A8D9-27FC3E72B993}"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6-4FBD-49DD-8E75-4F123DFE9B8D}"/>
                </c:ext>
              </c:extLst>
            </c:dLbl>
            <c:dLbl>
              <c:idx val="7"/>
              <c:tx>
                <c:rich>
                  <a:bodyPr/>
                  <a:lstStyle/>
                  <a:p>
                    <a:fld id="{0B18C48B-E0B3-4DD8-B4C8-68250CDAE1A5}"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7-4FBD-49DD-8E75-4F123DFE9B8D}"/>
                </c:ext>
              </c:extLst>
            </c:dLbl>
            <c:dLbl>
              <c:idx val="8"/>
              <c:tx>
                <c:rich>
                  <a:bodyPr/>
                  <a:lstStyle/>
                  <a:p>
                    <a:fld id="{6F943E5A-4B0F-4EFD-B242-DC147C1C557B}"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8-4FBD-49DD-8E75-4F123DFE9B8D}"/>
                </c:ext>
              </c:extLst>
            </c:dLbl>
            <c:dLbl>
              <c:idx val="9"/>
              <c:tx>
                <c:rich>
                  <a:bodyPr/>
                  <a:lstStyle/>
                  <a:p>
                    <a:fld id="{37440705-5772-49DF-B152-94419E4A2AEA}"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9-4FBD-49DD-8E75-4F123DFE9B8D}"/>
                </c:ext>
              </c:extLst>
            </c:dLbl>
            <c:dLbl>
              <c:idx val="10"/>
              <c:tx>
                <c:rich>
                  <a:bodyPr/>
                  <a:lstStyle/>
                  <a:p>
                    <a:fld id="{C98E8229-EEDE-42E3-8005-EC0A332BCAFD}"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A-4FBD-49DD-8E75-4F123DFE9B8D}"/>
                </c:ext>
              </c:extLst>
            </c:dLbl>
            <c:dLbl>
              <c:idx val="11"/>
              <c:tx>
                <c:rich>
                  <a:bodyPr/>
                  <a:lstStyle/>
                  <a:p>
                    <a:fld id="{1E18BE4E-EB64-46A2-93EE-BAD78AE55EDA}"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B-4FBD-49DD-8E75-4F123DFE9B8D}"/>
                </c:ext>
              </c:extLst>
            </c:dLbl>
            <c:dLbl>
              <c:idx val="12"/>
              <c:tx>
                <c:rich>
                  <a:bodyPr/>
                  <a:lstStyle/>
                  <a:p>
                    <a:fld id="{B8606E19-4793-4C9C-8FE9-D6C438A5BCB3}"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C-4FBD-49DD-8E75-4F123DFE9B8D}"/>
                </c:ext>
              </c:extLst>
            </c:dLbl>
            <c:dLbl>
              <c:idx val="13"/>
              <c:tx>
                <c:rich>
                  <a:bodyPr/>
                  <a:lstStyle/>
                  <a:p>
                    <a:fld id="{F60F3D35-9836-4F6F-8D24-D3CED89E9C90}"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D-4FBD-49DD-8E75-4F123DFE9B8D}"/>
                </c:ext>
              </c:extLst>
            </c:dLbl>
            <c:dLbl>
              <c:idx val="14"/>
              <c:tx>
                <c:rich>
                  <a:bodyPr/>
                  <a:lstStyle/>
                  <a:p>
                    <a:fld id="{9AF5E1C2-57EC-4626-BEB6-48091DA4A4F0}"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E-4FBD-49DD-8E75-4F123DFE9B8D}"/>
                </c:ext>
              </c:extLst>
            </c:dLbl>
            <c:dLbl>
              <c:idx val="15"/>
              <c:tx>
                <c:rich>
                  <a:bodyPr/>
                  <a:lstStyle/>
                  <a:p>
                    <a:fld id="{BDD98354-BA1E-4238-9884-D3F23937D8D9}"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F-4FBD-49DD-8E75-4F123DFE9B8D}"/>
                </c:ext>
              </c:extLst>
            </c:dLbl>
            <c:dLbl>
              <c:idx val="16"/>
              <c:tx>
                <c:rich>
                  <a:bodyPr/>
                  <a:lstStyle/>
                  <a:p>
                    <a:fld id="{D588AB74-ECC0-40A9-BD9E-D95EC1072426}"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0-4FBD-49DD-8E75-4F123DFE9B8D}"/>
                </c:ext>
              </c:extLst>
            </c:dLbl>
            <c:dLbl>
              <c:idx val="17"/>
              <c:tx>
                <c:rich>
                  <a:bodyPr/>
                  <a:lstStyle/>
                  <a:p>
                    <a:fld id="{EBD97E56-1898-47B8-86E8-B21AC8185E86}"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1-4FBD-49DD-8E75-4F123DFE9B8D}"/>
                </c:ext>
              </c:extLst>
            </c:dLbl>
            <c:dLbl>
              <c:idx val="18"/>
              <c:tx>
                <c:rich>
                  <a:bodyPr/>
                  <a:lstStyle/>
                  <a:p>
                    <a:fld id="{65D826B4-8CA7-437F-887E-A50788F0A26E}"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2-4FBD-49DD-8E75-4F123DFE9B8D}"/>
                </c:ext>
              </c:extLst>
            </c:dLbl>
            <c:dLbl>
              <c:idx val="19"/>
              <c:tx>
                <c:rich>
                  <a:bodyPr/>
                  <a:lstStyle/>
                  <a:p>
                    <a:fld id="{31738FC9-C9DE-4BFE-A863-4C7442535A12}"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3-4FBD-49DD-8E75-4F123DFE9B8D}"/>
                </c:ext>
              </c:extLst>
            </c:dLbl>
            <c:dLbl>
              <c:idx val="20"/>
              <c:tx>
                <c:rich>
                  <a:bodyPr/>
                  <a:lstStyle/>
                  <a:p>
                    <a:fld id="{E4BB4455-A4AC-43E5-A0A4-138DA3B2E64D}"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4-4FBD-49DD-8E75-4F123DFE9B8D}"/>
                </c:ext>
              </c:extLst>
            </c:dLbl>
            <c:dLbl>
              <c:idx val="21"/>
              <c:tx>
                <c:rich>
                  <a:bodyPr/>
                  <a:lstStyle/>
                  <a:p>
                    <a:fld id="{5E220218-C922-4D55-A77D-94DD544CB2EE}"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5-4FBD-49DD-8E75-4F123DFE9B8D}"/>
                </c:ext>
              </c:extLst>
            </c:dLbl>
            <c:dLbl>
              <c:idx val="22"/>
              <c:tx>
                <c:rich>
                  <a:bodyPr/>
                  <a:lstStyle/>
                  <a:p>
                    <a:fld id="{FE07160B-865B-4C38-8B2F-E384F3CB9BC5}"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6-4FBD-49DD-8E75-4F123DFE9B8D}"/>
                </c:ext>
              </c:extLst>
            </c:dLbl>
            <c:dLbl>
              <c:idx val="23"/>
              <c:tx>
                <c:rich>
                  <a:bodyPr/>
                  <a:lstStyle/>
                  <a:p>
                    <a:fld id="{A7927F4C-FEB6-4DEB-B070-4907E669EC12}"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7-4FBD-49DD-8E75-4F123DFE9B8D}"/>
                </c:ext>
              </c:extLst>
            </c:dLbl>
            <c:dLbl>
              <c:idx val="24"/>
              <c:tx>
                <c:rich>
                  <a:bodyPr/>
                  <a:lstStyle/>
                  <a:p>
                    <a:fld id="{A6E19F37-48C4-45F5-95E4-3BBC1FB4EC83}"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8-4FBD-49DD-8E75-4F123DFE9B8D}"/>
                </c:ext>
              </c:extLst>
            </c:dLbl>
            <c:dLbl>
              <c:idx val="25"/>
              <c:tx>
                <c:rich>
                  <a:bodyPr/>
                  <a:lstStyle/>
                  <a:p>
                    <a:fld id="{C7201F8B-CF08-47C6-8CEB-0368E13234AD}"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9-4FBD-49DD-8E75-4F123DFE9B8D}"/>
                </c:ext>
              </c:extLst>
            </c:dLbl>
            <c:dLbl>
              <c:idx val="26"/>
              <c:tx>
                <c:rich>
                  <a:bodyPr/>
                  <a:lstStyle/>
                  <a:p>
                    <a:fld id="{627BECFC-D553-4EA7-9F61-322C3CB70FE5}"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A-4FBD-49DD-8E75-4F123DFE9B8D}"/>
                </c:ext>
              </c:extLst>
            </c:dLbl>
            <c:dLbl>
              <c:idx val="27"/>
              <c:tx>
                <c:rich>
                  <a:bodyPr/>
                  <a:lstStyle/>
                  <a:p>
                    <a:fld id="{4E0045DB-4FC0-465C-9372-041A4F18487D}"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B-4FBD-49DD-8E75-4F123DFE9B8D}"/>
                </c:ext>
              </c:extLst>
            </c:dLbl>
            <c:dLbl>
              <c:idx val="28"/>
              <c:tx>
                <c:rich>
                  <a:bodyPr/>
                  <a:lstStyle/>
                  <a:p>
                    <a:fld id="{7697DADD-F23A-4E16-94C8-AB67FAA82237}"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C-4FBD-49DD-8E75-4F123DFE9B8D}"/>
                </c:ext>
              </c:extLst>
            </c:dLbl>
            <c:dLbl>
              <c:idx val="29"/>
              <c:tx>
                <c:rich>
                  <a:bodyPr/>
                  <a:lstStyle/>
                  <a:p>
                    <a:fld id="{96D342CF-BE2A-4F18-949A-EA8BB6A51872}"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D-4FBD-49DD-8E75-4F123DFE9B8D}"/>
                </c:ext>
              </c:extLst>
            </c:dLbl>
            <c:dLbl>
              <c:idx val="30"/>
              <c:tx>
                <c:rich>
                  <a:bodyPr/>
                  <a:lstStyle/>
                  <a:p>
                    <a:fld id="{D188144E-1F56-44F2-B2D6-366BCAAB8030}"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E-4FBD-49DD-8E75-4F123DFE9B8D}"/>
                </c:ext>
              </c:extLst>
            </c:dLbl>
            <c:dLbl>
              <c:idx val="31"/>
              <c:tx>
                <c:rich>
                  <a:bodyPr/>
                  <a:lstStyle/>
                  <a:p>
                    <a:fld id="{BC6D8217-65FD-43E1-BDF3-40B787ABDC9C}"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F-4FBD-49DD-8E75-4F123DFE9B8D}"/>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en-US"/>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a:solidFill>
                        <a:schemeClr val="tx1">
                          <a:lumMod val="35000"/>
                          <a:lumOff val="65000"/>
                        </a:schemeClr>
                      </a:solidFill>
                    </a:ln>
                    <a:effectLst/>
                  </c:spPr>
                </c15:leaderLines>
              </c:ext>
            </c:extLst>
          </c:dLbls>
          <c:cat>
            <c:strRef>
              <c:f>'CHARTS (AGE &amp; GENDER -DISTRICT)'!$B$52:$B$83</c:f>
              <c:strCache>
                <c:ptCount val="32"/>
                <c:pt idx="0">
                  <c:v>Ashford</c:v>
                </c:pt>
                <c:pt idx="1">
                  <c:v>Basildon</c:v>
                </c:pt>
                <c:pt idx="2">
                  <c:v>Braintree</c:v>
                </c:pt>
                <c:pt idx="3">
                  <c:v>Brentwood</c:v>
                </c:pt>
                <c:pt idx="4">
                  <c:v>Canterbury</c:v>
                </c:pt>
                <c:pt idx="5">
                  <c:v>Castle Point</c:v>
                </c:pt>
                <c:pt idx="6">
                  <c:v>Chelmsford</c:v>
                </c:pt>
                <c:pt idx="7">
                  <c:v>Colchester</c:v>
                </c:pt>
                <c:pt idx="8">
                  <c:v>Dartford</c:v>
                </c:pt>
                <c:pt idx="9">
                  <c:v>Dover</c:v>
                </c:pt>
                <c:pt idx="10">
                  <c:v>Eastbourne</c:v>
                </c:pt>
                <c:pt idx="11">
                  <c:v>Epping Forest</c:v>
                </c:pt>
                <c:pt idx="12">
                  <c:v>Folkestone and Hythe</c:v>
                </c:pt>
                <c:pt idx="13">
                  <c:v>Gravesham</c:v>
                </c:pt>
                <c:pt idx="14">
                  <c:v>Harlow</c:v>
                </c:pt>
                <c:pt idx="15">
                  <c:v>Hastings</c:v>
                </c:pt>
                <c:pt idx="16">
                  <c:v>Lewes</c:v>
                </c:pt>
                <c:pt idx="17">
                  <c:v>Maidstone</c:v>
                </c:pt>
                <c:pt idx="18">
                  <c:v>Maldon</c:v>
                </c:pt>
                <c:pt idx="19">
                  <c:v>Medway</c:v>
                </c:pt>
                <c:pt idx="20">
                  <c:v>Rochford</c:v>
                </c:pt>
                <c:pt idx="21">
                  <c:v>Rother</c:v>
                </c:pt>
                <c:pt idx="22">
                  <c:v>Sevenoaks</c:v>
                </c:pt>
                <c:pt idx="23">
                  <c:v>Southend-on-Sea</c:v>
                </c:pt>
                <c:pt idx="24">
                  <c:v>Swale</c:v>
                </c:pt>
                <c:pt idx="25">
                  <c:v>Tendring</c:v>
                </c:pt>
                <c:pt idx="26">
                  <c:v>Thanet</c:v>
                </c:pt>
                <c:pt idx="27">
                  <c:v>Thurrock</c:v>
                </c:pt>
                <c:pt idx="28">
                  <c:v>Tonbridge and Malling</c:v>
                </c:pt>
                <c:pt idx="29">
                  <c:v>Tunbridge Wells</c:v>
                </c:pt>
                <c:pt idx="30">
                  <c:v>Uttlesford</c:v>
                </c:pt>
                <c:pt idx="31">
                  <c:v>Wealden</c:v>
                </c:pt>
              </c:strCache>
            </c:strRef>
          </c:cat>
          <c:val>
            <c:numRef>
              <c:f>'CHARTS (AGE &amp; GENDER -DISTRICT)'!$C$52:$C$83</c:f>
              <c:numCache>
                <c:formatCode>#,##0</c:formatCode>
                <c:ptCount val="32"/>
                <c:pt idx="0">
                  <c:v>1800</c:v>
                </c:pt>
                <c:pt idx="1">
                  <c:v>2900</c:v>
                </c:pt>
                <c:pt idx="2">
                  <c:v>2800</c:v>
                </c:pt>
                <c:pt idx="3">
                  <c:v>1200</c:v>
                </c:pt>
                <c:pt idx="4">
                  <c:v>1900</c:v>
                </c:pt>
                <c:pt idx="5">
                  <c:v>1300</c:v>
                </c:pt>
                <c:pt idx="6">
                  <c:v>2600</c:v>
                </c:pt>
                <c:pt idx="7">
                  <c:v>2500</c:v>
                </c:pt>
                <c:pt idx="8">
                  <c:v>2000</c:v>
                </c:pt>
                <c:pt idx="9">
                  <c:v>1300</c:v>
                </c:pt>
                <c:pt idx="10">
                  <c:v>1400</c:v>
                </c:pt>
                <c:pt idx="11">
                  <c:v>2800</c:v>
                </c:pt>
                <c:pt idx="12">
                  <c:v>1400</c:v>
                </c:pt>
                <c:pt idx="13">
                  <c:v>1700</c:v>
                </c:pt>
                <c:pt idx="14">
                  <c:v>1600</c:v>
                </c:pt>
                <c:pt idx="15">
                  <c:v>1200</c:v>
                </c:pt>
                <c:pt idx="16">
                  <c:v>1500</c:v>
                </c:pt>
                <c:pt idx="17">
                  <c:v>2600</c:v>
                </c:pt>
                <c:pt idx="18">
                  <c:v>1000</c:v>
                </c:pt>
                <c:pt idx="19">
                  <c:v>3700</c:v>
                </c:pt>
                <c:pt idx="20">
                  <c:v>1200</c:v>
                </c:pt>
                <c:pt idx="21">
                  <c:v>1100</c:v>
                </c:pt>
                <c:pt idx="22">
                  <c:v>1800</c:v>
                </c:pt>
                <c:pt idx="23">
                  <c:v>2900</c:v>
                </c:pt>
                <c:pt idx="24">
                  <c:v>1700</c:v>
                </c:pt>
                <c:pt idx="25">
                  <c:v>1700</c:v>
                </c:pt>
                <c:pt idx="26">
                  <c:v>1800</c:v>
                </c:pt>
                <c:pt idx="27">
                  <c:v>2900</c:v>
                </c:pt>
                <c:pt idx="28">
                  <c:v>1900</c:v>
                </c:pt>
                <c:pt idx="29">
                  <c:v>1600</c:v>
                </c:pt>
                <c:pt idx="30">
                  <c:v>1800</c:v>
                </c:pt>
                <c:pt idx="31">
                  <c:v>2100</c:v>
                </c:pt>
              </c:numCache>
            </c:numRef>
          </c:val>
          <c:extLst>
            <c:ext xmlns:c15="http://schemas.microsoft.com/office/drawing/2012/chart" uri="{02D57815-91ED-43cb-92C2-25804820EDAC}">
              <c15:datalabelsRange>
                <c15:f>'CHARTS (AGE &amp; GENDER -DISTRICT)'!$E$52:$E$83</c15:f>
                <c15:dlblRangeCache>
                  <c:ptCount val="32"/>
                  <c:pt idx="0">
                    <c:v>45%</c:v>
                  </c:pt>
                  <c:pt idx="1">
                    <c:v>45%</c:v>
                  </c:pt>
                  <c:pt idx="2">
                    <c:v>47%</c:v>
                  </c:pt>
                  <c:pt idx="3">
                    <c:v>43%</c:v>
                  </c:pt>
                  <c:pt idx="4">
                    <c:v>49%</c:v>
                  </c:pt>
                  <c:pt idx="5">
                    <c:v>45%</c:v>
                  </c:pt>
                  <c:pt idx="6">
                    <c:v>43%</c:v>
                  </c:pt>
                  <c:pt idx="7">
                    <c:v>46%</c:v>
                  </c:pt>
                  <c:pt idx="8">
                    <c:v>48%</c:v>
                  </c:pt>
                  <c:pt idx="9">
                    <c:v>45%</c:v>
                  </c:pt>
                  <c:pt idx="10">
                    <c:v>50%</c:v>
                  </c:pt>
                  <c:pt idx="11">
                    <c:v>44%</c:v>
                  </c:pt>
                  <c:pt idx="12">
                    <c:v>48%</c:v>
                  </c:pt>
                  <c:pt idx="13">
                    <c:v>47%</c:v>
                  </c:pt>
                  <c:pt idx="14">
                    <c:v>46%</c:v>
                  </c:pt>
                  <c:pt idx="15">
                    <c:v>50%</c:v>
                  </c:pt>
                  <c:pt idx="16">
                    <c:v>48%</c:v>
                  </c:pt>
                  <c:pt idx="17">
                    <c:v>46%</c:v>
                  </c:pt>
                  <c:pt idx="18">
                    <c:v>48%</c:v>
                  </c:pt>
                  <c:pt idx="19">
                    <c:v>47%</c:v>
                  </c:pt>
                  <c:pt idx="20">
                    <c:v>43%</c:v>
                  </c:pt>
                  <c:pt idx="21">
                    <c:v>46%</c:v>
                  </c:pt>
                  <c:pt idx="22">
                    <c:v>45%</c:v>
                  </c:pt>
                  <c:pt idx="23">
                    <c:v>49%</c:v>
                  </c:pt>
                  <c:pt idx="24">
                    <c:v>47%</c:v>
                  </c:pt>
                  <c:pt idx="25">
                    <c:v>50%</c:v>
                  </c:pt>
                  <c:pt idx="26">
                    <c:v>51%</c:v>
                  </c:pt>
                  <c:pt idx="27">
                    <c:v>45%</c:v>
                  </c:pt>
                  <c:pt idx="28">
                    <c:v>45%</c:v>
                  </c:pt>
                  <c:pt idx="29">
                    <c:v>44%</c:v>
                  </c:pt>
                  <c:pt idx="30">
                    <c:v>46%</c:v>
                  </c:pt>
                  <c:pt idx="31">
                    <c:v>44%</c:v>
                  </c:pt>
                </c15:dlblRangeCache>
              </c15:datalabelsRange>
            </c:ext>
            <c:ext xmlns:c16="http://schemas.microsoft.com/office/drawing/2014/chart" uri="{C3380CC4-5D6E-409C-BE32-E72D297353CC}">
              <c16:uniqueId val="{00000000-3ACD-4529-B643-6D8D7E0801E6}"/>
            </c:ext>
          </c:extLst>
        </c:ser>
        <c:dLbls>
          <c:showLegendKey val="0"/>
          <c:showVal val="0"/>
          <c:showCatName val="0"/>
          <c:showSerName val="0"/>
          <c:showPercent val="0"/>
          <c:showBubbleSize val="0"/>
        </c:dLbls>
        <c:gapWidth val="40"/>
        <c:overlap val="100"/>
        <c:axId val="898520552"/>
        <c:axId val="899243176"/>
      </c:barChart>
      <c:catAx>
        <c:axId val="8985205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899243176"/>
        <c:crosses val="autoZero"/>
        <c:auto val="1"/>
        <c:lblAlgn val="ctr"/>
        <c:lblOffset val="100"/>
        <c:noMultiLvlLbl val="0"/>
      </c:catAx>
      <c:valAx>
        <c:axId val="89924317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cap="all" baseline="0">
                    <a:solidFill>
                      <a:schemeClr val="tx1">
                        <a:lumMod val="50000"/>
                        <a:lumOff val="50000"/>
                      </a:schemeClr>
                    </a:solidFill>
                    <a:latin typeface="+mn-lt"/>
                    <a:ea typeface="+mn-ea"/>
                    <a:cs typeface="+mn-cs"/>
                  </a:defRPr>
                </a:pPr>
                <a:r>
                  <a:rPr lang="en-GB"/>
                  <a:t>Number</a:t>
                </a:r>
                <a:r>
                  <a:rPr lang="en-GB" baseline="0"/>
                  <a:t> of Furloughs</a:t>
                </a:r>
                <a:endParaRPr lang="en-GB"/>
              </a:p>
            </c:rich>
          </c:tx>
          <c:overlay val="0"/>
          <c:spPr>
            <a:noFill/>
            <a:ln>
              <a:noFill/>
            </a:ln>
            <a:effectLst/>
          </c:spPr>
          <c:txPr>
            <a:bodyPr rot="-5400000" spcFirstLastPara="1" vertOverflow="ellipsis" vert="horz" wrap="square" anchor="ctr" anchorCtr="1"/>
            <a:lstStyle/>
            <a:p>
              <a:pPr>
                <a:defRPr sz="900" b="0" i="0" u="none" strike="noStrike" kern="1200" cap="all" baseline="0">
                  <a:solidFill>
                    <a:schemeClr val="tx1">
                      <a:lumMod val="50000"/>
                      <a:lumOff val="50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89852055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cap="none" spc="20" baseline="0">
                <a:solidFill>
                  <a:schemeClr val="tx1">
                    <a:lumMod val="50000"/>
                    <a:lumOff val="50000"/>
                  </a:schemeClr>
                </a:solidFill>
                <a:latin typeface="+mn-lt"/>
                <a:ea typeface="+mn-ea"/>
                <a:cs typeface="+mn-cs"/>
              </a:defRPr>
            </a:pPr>
            <a:r>
              <a:rPr lang="en-US">
                <a:solidFill>
                  <a:schemeClr val="tx1"/>
                </a:solidFill>
              </a:rPr>
              <a:t>Coronavirus Job Retention Scheme - Total Number of Employers Furloughing (U.K.)</a:t>
            </a:r>
          </a:p>
          <a:p>
            <a:pPr>
              <a:defRPr sz="1400" b="0" i="0" u="none" strike="noStrike" kern="1200" cap="none" spc="20" baseline="0">
                <a:solidFill>
                  <a:schemeClr val="tx1">
                    <a:lumMod val="50000"/>
                    <a:lumOff val="50000"/>
                  </a:schemeClr>
                </a:solidFill>
                <a:latin typeface="+mn-lt"/>
                <a:ea typeface="+mn-ea"/>
                <a:cs typeface="+mn-cs"/>
              </a:defRPr>
            </a:pPr>
            <a:r>
              <a:rPr lang="en-US" sz="1000" i="1">
                <a:solidFill>
                  <a:schemeClr val="tx1"/>
                </a:solidFill>
              </a:rPr>
              <a:t>(claims up to 31st October 2020)</a:t>
            </a:r>
            <a:endParaRPr lang="en-US" sz="100" i="1">
              <a:solidFill>
                <a:schemeClr val="tx1"/>
              </a:solidFill>
            </a:endParaRPr>
          </a:p>
        </c:rich>
      </c:tx>
      <c:overlay val="0"/>
      <c:spPr>
        <a:noFill/>
        <a:ln>
          <a:noFill/>
        </a:ln>
        <a:effectLst/>
      </c:spPr>
    </c:title>
    <c:autoTitleDeleted val="0"/>
    <c:plotArea>
      <c:layout>
        <c:manualLayout>
          <c:layoutTarget val="inner"/>
          <c:xMode val="edge"/>
          <c:yMode val="edge"/>
          <c:x val="0.32529580650673456"/>
          <c:y val="0.23455199710208685"/>
          <c:w val="0.63575138087088945"/>
          <c:h val="0.72977533998101274"/>
        </c:manualLayout>
      </c:layout>
      <c:barChart>
        <c:barDir val="bar"/>
        <c:grouping val="clustered"/>
        <c:varyColors val="0"/>
        <c:ser>
          <c:idx val="0"/>
          <c:order val="0"/>
          <c:tx>
            <c:strRef>
              <c:f>'CHARTS (SECTOR - NATIONAL)'!$B$5</c:f>
              <c:strCache>
                <c:ptCount val="1"/>
                <c:pt idx="0">
                  <c:v>SECTOR</c:v>
                </c:pt>
              </c:strCache>
            </c:strRef>
          </c:tx>
          <c:spPr>
            <a:gradFill rotWithShape="1">
              <a:gsLst>
                <a:gs pos="0">
                  <a:schemeClr val="accent1">
                    <a:lumMod val="110000"/>
                    <a:satMod val="105000"/>
                    <a:tint val="67000"/>
                  </a:schemeClr>
                </a:gs>
                <a:gs pos="50000">
                  <a:schemeClr val="accent1">
                    <a:lumMod val="105000"/>
                    <a:satMod val="103000"/>
                    <a:tint val="73000"/>
                  </a:schemeClr>
                </a:gs>
                <a:gs pos="100000">
                  <a:schemeClr val="accent1">
                    <a:lumMod val="105000"/>
                    <a:satMod val="109000"/>
                    <a:tint val="81000"/>
                  </a:schemeClr>
                </a:gs>
              </a:gsLst>
              <a:lin ang="5400000" scaled="0"/>
            </a:gradFill>
            <a:ln w="9525" cap="flat" cmpd="sng" algn="ctr">
              <a:solidFill>
                <a:schemeClr val="accent1">
                  <a:shade val="95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'CHARTS (SECTOR - NATIONAL)'!$B$6:$B$24</c:f>
              <c:strCache>
                <c:ptCount val="19"/>
                <c:pt idx="0">
                  <c:v>Wholesale and retail; repair of motor vehicles</c:v>
                </c:pt>
                <c:pt idx="1">
                  <c:v>Professional, scientific and technical</c:v>
                </c:pt>
                <c:pt idx="2">
                  <c:v>Construction</c:v>
                </c:pt>
                <c:pt idx="3">
                  <c:v>Accommodation and food services</c:v>
                </c:pt>
                <c:pt idx="4">
                  <c:v>Administrative and support services</c:v>
                </c:pt>
                <c:pt idx="5">
                  <c:v>Manufacturing</c:v>
                </c:pt>
                <c:pt idx="6">
                  <c:v>Information and communication</c:v>
                </c:pt>
                <c:pt idx="7">
                  <c:v>Health and social work</c:v>
                </c:pt>
                <c:pt idx="8">
                  <c:v>Transportation and storage</c:v>
                </c:pt>
                <c:pt idx="9">
                  <c:v>Arts, entertainment and recreation</c:v>
                </c:pt>
                <c:pt idx="10">
                  <c:v>Real estate</c:v>
                </c:pt>
                <c:pt idx="11">
                  <c:v>Education</c:v>
                </c:pt>
                <c:pt idx="12">
                  <c:v>Finance and insurance</c:v>
                </c:pt>
                <c:pt idx="13">
                  <c:v>Unknown and other</c:v>
                </c:pt>
                <c:pt idx="14">
                  <c:v>Agriculture, forestry and fishing</c:v>
                </c:pt>
                <c:pt idx="15">
                  <c:v>Water supply, sewerage and waste</c:v>
                </c:pt>
                <c:pt idx="16">
                  <c:v>Energy production and supply</c:v>
                </c:pt>
                <c:pt idx="17">
                  <c:v>Mining and quarrying</c:v>
                </c:pt>
                <c:pt idx="18">
                  <c:v>Public administration and defence; social security</c:v>
                </c:pt>
              </c:strCache>
            </c:strRef>
          </c:cat>
          <c:val>
            <c:numRef>
              <c:f>'CHARTS (SECTOR - NATIONAL)'!$H$6:$H$24</c:f>
              <c:numCache>
                <c:formatCode>#,##0</c:formatCode>
                <c:ptCount val="19"/>
                <c:pt idx="0">
                  <c:v>81900</c:v>
                </c:pt>
                <c:pt idx="1">
                  <c:v>81800</c:v>
                </c:pt>
                <c:pt idx="2">
                  <c:v>59300</c:v>
                </c:pt>
                <c:pt idx="3">
                  <c:v>58700</c:v>
                </c:pt>
                <c:pt idx="4">
                  <c:v>51000</c:v>
                </c:pt>
                <c:pt idx="5">
                  <c:v>35300</c:v>
                </c:pt>
                <c:pt idx="6">
                  <c:v>32300</c:v>
                </c:pt>
                <c:pt idx="7">
                  <c:v>24800</c:v>
                </c:pt>
                <c:pt idx="8">
                  <c:v>21100</c:v>
                </c:pt>
                <c:pt idx="9">
                  <c:v>18200</c:v>
                </c:pt>
                <c:pt idx="10">
                  <c:v>14400</c:v>
                </c:pt>
                <c:pt idx="11">
                  <c:v>12400</c:v>
                </c:pt>
                <c:pt idx="12">
                  <c:v>7300</c:v>
                </c:pt>
                <c:pt idx="13">
                  <c:v>3800</c:v>
                </c:pt>
                <c:pt idx="14">
                  <c:v>3100</c:v>
                </c:pt>
                <c:pt idx="15">
                  <c:v>1700</c:v>
                </c:pt>
                <c:pt idx="16">
                  <c:v>300</c:v>
                </c:pt>
                <c:pt idx="17">
                  <c:v>200</c:v>
                </c:pt>
                <c:pt idx="18">
                  <c:v>200</c:v>
                </c:pt>
              </c:numCache>
            </c:numRef>
          </c:val>
          <c:extLst>
            <c:ext xmlns:c16="http://schemas.microsoft.com/office/drawing/2014/chart" uri="{C3380CC4-5D6E-409C-BE32-E72D297353CC}">
              <c16:uniqueId val="{00000001-AAD2-4300-8CA8-2BC939ADCAE8}"/>
            </c:ext>
          </c:extLst>
        </c:ser>
        <c:dLbls>
          <c:showLegendKey val="0"/>
          <c:showVal val="0"/>
          <c:showCatName val="0"/>
          <c:showSerName val="0"/>
          <c:showPercent val="0"/>
          <c:showBubbleSize val="0"/>
        </c:dLbls>
        <c:gapWidth val="100"/>
        <c:axId val="504520272"/>
        <c:axId val="504516008"/>
      </c:barChart>
      <c:catAx>
        <c:axId val="50452027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crossAx val="504516008"/>
        <c:crosses val="autoZero"/>
        <c:auto val="1"/>
        <c:lblAlgn val="ctr"/>
        <c:lblOffset val="100"/>
        <c:noMultiLvlLbl val="0"/>
      </c:catAx>
      <c:valAx>
        <c:axId val="504516008"/>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900" b="0" i="0" u="none" strike="noStrike" kern="1200" cap="all" baseline="0">
                    <a:solidFill>
                      <a:schemeClr val="tx1"/>
                    </a:solidFill>
                    <a:latin typeface="+mn-lt"/>
                    <a:ea typeface="+mn-ea"/>
                    <a:cs typeface="+mn-cs"/>
                  </a:defRPr>
                </a:pPr>
                <a:r>
                  <a:rPr lang="en-GB" sz="900">
                    <a:solidFill>
                      <a:schemeClr val="tx1"/>
                    </a:solidFill>
                  </a:rPr>
                  <a:t>NUMBER</a:t>
                </a:r>
                <a:r>
                  <a:rPr lang="en-GB" sz="900" baseline="0">
                    <a:solidFill>
                      <a:schemeClr val="tx1"/>
                    </a:solidFill>
                  </a:rPr>
                  <a:t> OF EMPLOYERS</a:t>
                </a:r>
                <a:endParaRPr lang="en-GB" sz="900">
                  <a:solidFill>
                    <a:schemeClr val="tx1"/>
                  </a:solidFill>
                </a:endParaRPr>
              </a:p>
            </c:rich>
          </c:tx>
          <c:layout>
            <c:manualLayout>
              <c:xMode val="edge"/>
              <c:yMode val="edge"/>
              <c:x val="0.45014455004928078"/>
              <c:y val="0.12872876201339362"/>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504520272"/>
        <c:crosses val="autoZero"/>
        <c:crossBetween val="between"/>
      </c:valAx>
    </c:plotArea>
    <c:plotVisOnly val="1"/>
    <c:dispBlanksAs val="gap"/>
    <c:showDLblsOverMax val="0"/>
    <c:extLst/>
  </c:chart>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cap="none" spc="20" baseline="0">
                <a:solidFill>
                  <a:schemeClr val="tx1">
                    <a:lumMod val="50000"/>
                    <a:lumOff val="50000"/>
                  </a:schemeClr>
                </a:solidFill>
                <a:latin typeface="+mn-lt"/>
                <a:ea typeface="+mn-ea"/>
                <a:cs typeface="+mn-cs"/>
              </a:defRPr>
            </a:pPr>
            <a:r>
              <a:rPr lang="en-US">
                <a:solidFill>
                  <a:schemeClr val="tx1"/>
                </a:solidFill>
              </a:rPr>
              <a:t>Coronavirus Job Retention Scheme - Total Number of Employments Furloughed (U.K.)</a:t>
            </a:r>
          </a:p>
          <a:p>
            <a:pPr>
              <a:defRPr sz="1400" b="0" i="0" u="none" strike="noStrike" kern="1200" cap="none" spc="20" baseline="0">
                <a:solidFill>
                  <a:schemeClr val="tx1">
                    <a:lumMod val="50000"/>
                    <a:lumOff val="50000"/>
                  </a:schemeClr>
                </a:solidFill>
                <a:latin typeface="+mn-lt"/>
                <a:ea typeface="+mn-ea"/>
                <a:cs typeface="+mn-cs"/>
              </a:defRPr>
            </a:pPr>
            <a:r>
              <a:rPr lang="en-US" sz="1000" i="1">
                <a:solidFill>
                  <a:schemeClr val="tx1"/>
                </a:solidFill>
              </a:rPr>
              <a:t>(claims up to 31st October 2020)</a:t>
            </a:r>
            <a:endParaRPr lang="en-US" sz="100" i="1">
              <a:solidFill>
                <a:schemeClr val="tx1"/>
              </a:solidFill>
            </a:endParaRPr>
          </a:p>
        </c:rich>
      </c:tx>
      <c:overlay val="0"/>
      <c:spPr>
        <a:noFill/>
        <a:ln>
          <a:noFill/>
        </a:ln>
        <a:effectLst/>
      </c:spPr>
    </c:title>
    <c:autoTitleDeleted val="0"/>
    <c:plotArea>
      <c:layout>
        <c:manualLayout>
          <c:layoutTarget val="inner"/>
          <c:xMode val="edge"/>
          <c:yMode val="edge"/>
          <c:x val="0.32529580650673456"/>
          <c:y val="0.23455199710208685"/>
          <c:w val="0.63575138087088945"/>
          <c:h val="0.72977533998101274"/>
        </c:manualLayout>
      </c:layout>
      <c:barChart>
        <c:barDir val="bar"/>
        <c:grouping val="clustered"/>
        <c:varyColors val="0"/>
        <c:ser>
          <c:idx val="0"/>
          <c:order val="0"/>
          <c:tx>
            <c:strRef>
              <c:f>'CHARTS (SECTOR - NATIONAL)'!$B$29</c:f>
              <c:strCache>
                <c:ptCount val="1"/>
                <c:pt idx="0">
                  <c:v>SECTOR</c:v>
                </c:pt>
              </c:strCache>
            </c:strRef>
          </c:tx>
          <c:spPr>
            <a:gradFill rotWithShape="1">
              <a:gsLst>
                <a:gs pos="0">
                  <a:schemeClr val="accent1">
                    <a:lumMod val="110000"/>
                    <a:satMod val="105000"/>
                    <a:tint val="67000"/>
                  </a:schemeClr>
                </a:gs>
                <a:gs pos="50000">
                  <a:schemeClr val="accent1">
                    <a:lumMod val="105000"/>
                    <a:satMod val="103000"/>
                    <a:tint val="73000"/>
                  </a:schemeClr>
                </a:gs>
                <a:gs pos="100000">
                  <a:schemeClr val="accent1">
                    <a:lumMod val="105000"/>
                    <a:satMod val="109000"/>
                    <a:tint val="81000"/>
                  </a:schemeClr>
                </a:gs>
              </a:gsLst>
              <a:lin ang="5400000" scaled="0"/>
            </a:gradFill>
            <a:ln w="9525" cap="flat" cmpd="sng" algn="ctr">
              <a:solidFill>
                <a:schemeClr val="accent1">
                  <a:shade val="95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'CHARTS (SECTOR - NATIONAL)'!$B$30:$B$48</c:f>
              <c:strCache>
                <c:ptCount val="19"/>
                <c:pt idx="0">
                  <c:v>Accommodation and food services</c:v>
                </c:pt>
                <c:pt idx="1">
                  <c:v>Wholesale and retail; repair of motor vehicles</c:v>
                </c:pt>
                <c:pt idx="2">
                  <c:v>Administrative and support services</c:v>
                </c:pt>
                <c:pt idx="3">
                  <c:v>Professional, scientific and technical</c:v>
                </c:pt>
                <c:pt idx="4">
                  <c:v>Manufacturing</c:v>
                </c:pt>
                <c:pt idx="5">
                  <c:v>Arts, entertainment and recreation</c:v>
                </c:pt>
                <c:pt idx="6">
                  <c:v>Construction</c:v>
                </c:pt>
                <c:pt idx="7">
                  <c:v>Transportation and storage</c:v>
                </c:pt>
                <c:pt idx="8">
                  <c:v>Health and social work</c:v>
                </c:pt>
                <c:pt idx="9">
                  <c:v>Information and communication</c:v>
                </c:pt>
                <c:pt idx="10">
                  <c:v>Education</c:v>
                </c:pt>
                <c:pt idx="11">
                  <c:v>Real estate</c:v>
                </c:pt>
                <c:pt idx="12">
                  <c:v>Finance and insurance</c:v>
                </c:pt>
                <c:pt idx="13">
                  <c:v>Unknown and other</c:v>
                </c:pt>
                <c:pt idx="14">
                  <c:v>Agriculture, forestry and fishing</c:v>
                </c:pt>
                <c:pt idx="15">
                  <c:v>Water supply, sewerage and waste</c:v>
                </c:pt>
                <c:pt idx="16">
                  <c:v>Public administration and defence; social security</c:v>
                </c:pt>
                <c:pt idx="17">
                  <c:v>Mining and quarrying</c:v>
                </c:pt>
                <c:pt idx="18">
                  <c:v>Energy production and supply</c:v>
                </c:pt>
              </c:strCache>
            </c:strRef>
          </c:cat>
          <c:val>
            <c:numRef>
              <c:f>'CHARTS (SECTOR - NATIONAL)'!$H$30:$H$48</c:f>
              <c:numCache>
                <c:formatCode>#,##0</c:formatCode>
                <c:ptCount val="19"/>
                <c:pt idx="0">
                  <c:v>601400</c:v>
                </c:pt>
                <c:pt idx="1">
                  <c:v>356400</c:v>
                </c:pt>
                <c:pt idx="2">
                  <c:v>213400</c:v>
                </c:pt>
                <c:pt idx="3">
                  <c:v>193300</c:v>
                </c:pt>
                <c:pt idx="4">
                  <c:v>188200</c:v>
                </c:pt>
                <c:pt idx="5">
                  <c:v>159600</c:v>
                </c:pt>
                <c:pt idx="6">
                  <c:v>130700</c:v>
                </c:pt>
                <c:pt idx="7">
                  <c:v>121600</c:v>
                </c:pt>
                <c:pt idx="8">
                  <c:v>96900</c:v>
                </c:pt>
                <c:pt idx="9">
                  <c:v>76900</c:v>
                </c:pt>
                <c:pt idx="10">
                  <c:v>62500</c:v>
                </c:pt>
                <c:pt idx="11">
                  <c:v>38000</c:v>
                </c:pt>
                <c:pt idx="12">
                  <c:v>19100</c:v>
                </c:pt>
                <c:pt idx="13">
                  <c:v>16700</c:v>
                </c:pt>
                <c:pt idx="14">
                  <c:v>6900</c:v>
                </c:pt>
                <c:pt idx="15">
                  <c:v>6800</c:v>
                </c:pt>
                <c:pt idx="16">
                  <c:v>5000</c:v>
                </c:pt>
                <c:pt idx="17">
                  <c:v>1600</c:v>
                </c:pt>
                <c:pt idx="18">
                  <c:v>900</c:v>
                </c:pt>
              </c:numCache>
            </c:numRef>
          </c:val>
          <c:extLst>
            <c:ext xmlns:c16="http://schemas.microsoft.com/office/drawing/2014/chart" uri="{C3380CC4-5D6E-409C-BE32-E72D297353CC}">
              <c16:uniqueId val="{00000001-34A2-4A1C-ADCA-076B54301011}"/>
            </c:ext>
          </c:extLst>
        </c:ser>
        <c:dLbls>
          <c:showLegendKey val="0"/>
          <c:showVal val="0"/>
          <c:showCatName val="0"/>
          <c:showSerName val="0"/>
          <c:showPercent val="0"/>
          <c:showBubbleSize val="0"/>
        </c:dLbls>
        <c:gapWidth val="100"/>
        <c:axId val="504520272"/>
        <c:axId val="504516008"/>
      </c:barChart>
      <c:catAx>
        <c:axId val="50452027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crossAx val="504516008"/>
        <c:crosses val="autoZero"/>
        <c:auto val="1"/>
        <c:lblAlgn val="ctr"/>
        <c:lblOffset val="100"/>
        <c:noMultiLvlLbl val="0"/>
      </c:catAx>
      <c:valAx>
        <c:axId val="504516008"/>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900" b="0" i="0" u="none" strike="noStrike" kern="1200" cap="all" baseline="0">
                    <a:solidFill>
                      <a:schemeClr val="tx1"/>
                    </a:solidFill>
                    <a:latin typeface="+mn-lt"/>
                    <a:ea typeface="+mn-ea"/>
                    <a:cs typeface="+mn-cs"/>
                  </a:defRPr>
                </a:pPr>
                <a:r>
                  <a:rPr lang="en-GB" sz="900">
                    <a:solidFill>
                      <a:schemeClr val="tx1"/>
                    </a:solidFill>
                  </a:rPr>
                  <a:t>NUMBER</a:t>
                </a:r>
                <a:r>
                  <a:rPr lang="en-GB" sz="900" baseline="0">
                    <a:solidFill>
                      <a:schemeClr val="tx1"/>
                    </a:solidFill>
                  </a:rPr>
                  <a:t> OF EMPLOYMENTS</a:t>
                </a:r>
                <a:endParaRPr lang="en-GB" sz="900">
                  <a:solidFill>
                    <a:schemeClr val="tx1"/>
                  </a:solidFill>
                </a:endParaRPr>
              </a:p>
            </c:rich>
          </c:tx>
          <c:layout>
            <c:manualLayout>
              <c:xMode val="edge"/>
              <c:yMode val="edge"/>
              <c:x val="0.45014455004928078"/>
              <c:y val="0.12872876201339362"/>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504520272"/>
        <c:crosses val="autoZero"/>
        <c:crossBetween val="between"/>
      </c:valAx>
    </c:plotArea>
    <c:plotVisOnly val="1"/>
    <c:dispBlanksAs val="gap"/>
    <c:showDLblsOverMax val="0"/>
    <c:extLst/>
  </c:chart>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cap="none" spc="20" baseline="0">
                <a:solidFill>
                  <a:schemeClr val="tx1">
                    <a:lumMod val="50000"/>
                    <a:lumOff val="50000"/>
                  </a:schemeClr>
                </a:solidFill>
                <a:latin typeface="+mn-lt"/>
                <a:ea typeface="+mn-ea"/>
                <a:cs typeface="+mn-cs"/>
              </a:defRPr>
            </a:pPr>
            <a:r>
              <a:rPr lang="en-US">
                <a:solidFill>
                  <a:schemeClr val="tx1"/>
                </a:solidFill>
              </a:rPr>
              <a:t>Coronavirus Job Retention Scheme - Total Value of Claims Made (U.K.)</a:t>
            </a:r>
          </a:p>
          <a:p>
            <a:pPr>
              <a:defRPr sz="1400" b="0" i="0" u="none" strike="noStrike" kern="1200" cap="none" spc="20" baseline="0">
                <a:solidFill>
                  <a:schemeClr val="tx1">
                    <a:lumMod val="50000"/>
                    <a:lumOff val="50000"/>
                  </a:schemeClr>
                </a:solidFill>
                <a:latin typeface="+mn-lt"/>
                <a:ea typeface="+mn-ea"/>
                <a:cs typeface="+mn-cs"/>
              </a:defRPr>
            </a:pPr>
            <a:r>
              <a:rPr lang="en-US" sz="1000" i="1">
                <a:solidFill>
                  <a:schemeClr val="tx1"/>
                </a:solidFill>
              </a:rPr>
              <a:t>(claims up to 31st October 2020)</a:t>
            </a:r>
            <a:endParaRPr lang="en-US" sz="100" i="1">
              <a:solidFill>
                <a:schemeClr val="tx1"/>
              </a:solidFill>
            </a:endParaRPr>
          </a:p>
        </c:rich>
      </c:tx>
      <c:overlay val="0"/>
      <c:spPr>
        <a:noFill/>
        <a:ln>
          <a:noFill/>
        </a:ln>
        <a:effectLst/>
      </c:spPr>
    </c:title>
    <c:autoTitleDeleted val="0"/>
    <c:plotArea>
      <c:layout>
        <c:manualLayout>
          <c:layoutTarget val="inner"/>
          <c:xMode val="edge"/>
          <c:yMode val="edge"/>
          <c:x val="0.32529580650673456"/>
          <c:y val="0.23455199710208685"/>
          <c:w val="0.63575138087088945"/>
          <c:h val="0.72977533998101274"/>
        </c:manualLayout>
      </c:layout>
      <c:barChart>
        <c:barDir val="bar"/>
        <c:grouping val="clustered"/>
        <c:varyColors val="0"/>
        <c:ser>
          <c:idx val="0"/>
          <c:order val="0"/>
          <c:tx>
            <c:strRef>
              <c:f>'CHARTS (SECTOR - NATIONAL)'!$B$53</c:f>
              <c:strCache>
                <c:ptCount val="1"/>
                <c:pt idx="0">
                  <c:v>SECTOR</c:v>
                </c:pt>
              </c:strCache>
            </c:strRef>
          </c:tx>
          <c:spPr>
            <a:gradFill rotWithShape="1">
              <a:gsLst>
                <a:gs pos="0">
                  <a:schemeClr val="accent1">
                    <a:lumMod val="110000"/>
                    <a:satMod val="105000"/>
                    <a:tint val="67000"/>
                  </a:schemeClr>
                </a:gs>
                <a:gs pos="50000">
                  <a:schemeClr val="accent1">
                    <a:lumMod val="105000"/>
                    <a:satMod val="103000"/>
                    <a:tint val="73000"/>
                  </a:schemeClr>
                </a:gs>
                <a:gs pos="100000">
                  <a:schemeClr val="accent1">
                    <a:lumMod val="105000"/>
                    <a:satMod val="109000"/>
                    <a:tint val="81000"/>
                  </a:schemeClr>
                </a:gs>
              </a:gsLst>
              <a:lin ang="5400000" scaled="0"/>
            </a:gradFill>
            <a:ln w="9525" cap="flat" cmpd="sng" algn="ctr">
              <a:solidFill>
                <a:schemeClr val="accent1">
                  <a:shade val="95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'CHARTS (SECTOR - NATIONAL)'!$B$54:$B$72</c:f>
              <c:strCache>
                <c:ptCount val="19"/>
                <c:pt idx="0">
                  <c:v>Wholesale and retail; repair of motor vehicles</c:v>
                </c:pt>
                <c:pt idx="1">
                  <c:v>Accommodation and food services</c:v>
                </c:pt>
                <c:pt idx="2">
                  <c:v>Manufacturing</c:v>
                </c:pt>
                <c:pt idx="3">
                  <c:v>Administrative and support services</c:v>
                </c:pt>
                <c:pt idx="4">
                  <c:v>Construction</c:v>
                </c:pt>
                <c:pt idx="5">
                  <c:v>Professional, scientific and technical</c:v>
                </c:pt>
                <c:pt idx="6">
                  <c:v>Transportation and storage</c:v>
                </c:pt>
                <c:pt idx="7">
                  <c:v>Arts, entertainment and recreation</c:v>
                </c:pt>
                <c:pt idx="8">
                  <c:v>Health and social work</c:v>
                </c:pt>
                <c:pt idx="9">
                  <c:v>Education</c:v>
                </c:pt>
                <c:pt idx="10">
                  <c:v>Information and communication</c:v>
                </c:pt>
                <c:pt idx="11">
                  <c:v>Real estate</c:v>
                </c:pt>
                <c:pt idx="12">
                  <c:v>Finance and insurance</c:v>
                </c:pt>
                <c:pt idx="13">
                  <c:v>Water supply, sewerage and waste</c:v>
                </c:pt>
                <c:pt idx="14">
                  <c:v>Agriculture, forestry and fishing</c:v>
                </c:pt>
                <c:pt idx="15">
                  <c:v>Unknown and other</c:v>
                </c:pt>
                <c:pt idx="16">
                  <c:v>Mining and quarrying</c:v>
                </c:pt>
                <c:pt idx="17">
                  <c:v>Energy production and supply</c:v>
                </c:pt>
                <c:pt idx="18">
                  <c:v>Public administration and defence; social security</c:v>
                </c:pt>
              </c:strCache>
            </c:strRef>
          </c:cat>
          <c:val>
            <c:numRef>
              <c:f>'CHARTS (SECTOR - NATIONAL)'!$H$54:$H$72</c:f>
              <c:numCache>
                <c:formatCode>"£"#,##0</c:formatCode>
                <c:ptCount val="19"/>
                <c:pt idx="0">
                  <c:v>7962</c:v>
                </c:pt>
                <c:pt idx="1">
                  <c:v>6890</c:v>
                </c:pt>
                <c:pt idx="2">
                  <c:v>5223</c:v>
                </c:pt>
                <c:pt idx="3">
                  <c:v>4122</c:v>
                </c:pt>
                <c:pt idx="4">
                  <c:v>3810</c:v>
                </c:pt>
                <c:pt idx="5">
                  <c:v>3355</c:v>
                </c:pt>
                <c:pt idx="6">
                  <c:v>2539</c:v>
                </c:pt>
                <c:pt idx="7">
                  <c:v>1974</c:v>
                </c:pt>
                <c:pt idx="8">
                  <c:v>1587</c:v>
                </c:pt>
                <c:pt idx="9">
                  <c:v>1325</c:v>
                </c:pt>
                <c:pt idx="10">
                  <c:v>1316</c:v>
                </c:pt>
                <c:pt idx="11">
                  <c:v>753</c:v>
                </c:pt>
                <c:pt idx="12">
                  <c:v>399</c:v>
                </c:pt>
                <c:pt idx="13">
                  <c:v>229</c:v>
                </c:pt>
                <c:pt idx="14">
                  <c:v>130</c:v>
                </c:pt>
                <c:pt idx="15">
                  <c:v>130</c:v>
                </c:pt>
                <c:pt idx="16">
                  <c:v>99</c:v>
                </c:pt>
                <c:pt idx="17">
                  <c:v>97</c:v>
                </c:pt>
                <c:pt idx="18">
                  <c:v>54</c:v>
                </c:pt>
              </c:numCache>
            </c:numRef>
          </c:val>
          <c:extLst>
            <c:ext xmlns:c16="http://schemas.microsoft.com/office/drawing/2014/chart" uri="{C3380CC4-5D6E-409C-BE32-E72D297353CC}">
              <c16:uniqueId val="{00000001-6E4F-4D59-9779-090CCCFC2987}"/>
            </c:ext>
          </c:extLst>
        </c:ser>
        <c:dLbls>
          <c:showLegendKey val="0"/>
          <c:showVal val="0"/>
          <c:showCatName val="0"/>
          <c:showSerName val="0"/>
          <c:showPercent val="0"/>
          <c:showBubbleSize val="0"/>
        </c:dLbls>
        <c:gapWidth val="100"/>
        <c:axId val="504520272"/>
        <c:axId val="504516008"/>
      </c:barChart>
      <c:catAx>
        <c:axId val="50452027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crossAx val="504516008"/>
        <c:crosses val="autoZero"/>
        <c:auto val="1"/>
        <c:lblAlgn val="ctr"/>
        <c:lblOffset val="100"/>
        <c:noMultiLvlLbl val="0"/>
      </c:catAx>
      <c:valAx>
        <c:axId val="504516008"/>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900" b="0" i="0" u="none" strike="noStrike" kern="1200" cap="all" baseline="0">
                    <a:solidFill>
                      <a:schemeClr val="tx1"/>
                    </a:solidFill>
                    <a:latin typeface="+mn-lt"/>
                    <a:ea typeface="+mn-ea"/>
                    <a:cs typeface="+mn-cs"/>
                  </a:defRPr>
                </a:pPr>
                <a:r>
                  <a:rPr lang="en-GB" sz="900">
                    <a:solidFill>
                      <a:schemeClr val="tx1"/>
                    </a:solidFill>
                  </a:rPr>
                  <a:t>VALUE</a:t>
                </a:r>
                <a:r>
                  <a:rPr lang="en-GB" sz="900" baseline="0">
                    <a:solidFill>
                      <a:schemeClr val="tx1"/>
                    </a:solidFill>
                  </a:rPr>
                  <a:t> OF CLAIMS (£M)</a:t>
                </a:r>
                <a:endParaRPr lang="en-GB" sz="900">
                  <a:solidFill>
                    <a:schemeClr val="tx1"/>
                  </a:solidFill>
                </a:endParaRPr>
              </a:p>
            </c:rich>
          </c:tx>
          <c:layout>
            <c:manualLayout>
              <c:xMode val="edge"/>
              <c:yMode val="edge"/>
              <c:x val="0.45014455004928078"/>
              <c:y val="0.12872876201339362"/>
            </c:manualLayout>
          </c:layout>
          <c:overlay val="0"/>
          <c:spPr>
            <a:noFill/>
            <a:ln>
              <a:noFill/>
            </a:ln>
            <a:effectLst/>
          </c:spPr>
        </c:title>
        <c:numFmt formatCode="&quot;£&quot;#,##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504520272"/>
        <c:crosses val="autoZero"/>
        <c:crossBetween val="between"/>
      </c:valAx>
    </c:plotArea>
    <c:plotVisOnly val="1"/>
    <c:dispBlanksAs val="gap"/>
    <c:showDLblsOverMax val="0"/>
    <c:extLst/>
  </c:chart>
  <c:txPr>
    <a:bodyPr/>
    <a:lstStyle/>
    <a:p>
      <a:pPr>
        <a:defRPr/>
      </a:pPr>
      <a:endParaRPr lang="en-US"/>
    </a:p>
  </c:txPr>
  <c:printSettings>
    <c:headerFooter/>
    <c:pageMargins b="0.75" l="0.7" r="0.7" t="0.75" header="0.3" footer="0.3"/>
    <c:pageSetup/>
  </c:printSettings>
</c:chartSpace>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_xlchart.v1.0</cx:f>
      </cx:strDim>
      <cx:numDim type="size">
        <cx:f>_xlchart.v1.2</cx:f>
      </cx:numDim>
    </cx:data>
  </cx:chartData>
  <cx:chart>
    <cx:title pos="t" align="ctr" overlay="0">
      <cx:tx>
        <cx:rich>
          <a:bodyPr spcFirstLastPara="1" vertOverflow="ellipsis" horzOverflow="overflow" wrap="square" lIns="0" tIns="0" rIns="0" bIns="0" anchor="ctr" anchorCtr="1"/>
          <a:lstStyle/>
          <a:p>
            <a:pPr algn="ctr" rtl="0">
              <a:defRPr/>
            </a:pPr>
            <a:r>
              <a:rPr lang="en-US" sz="1400" b="0" i="0" u="none" strike="noStrike" cap="none" baseline="0">
                <a:solidFill>
                  <a:schemeClr val="tx1"/>
                </a:solidFill>
                <a:latin typeface="Calibri" panose="020F0502020204030204"/>
              </a:rPr>
              <a:t>Coronavirus Job Retention Scheme - %age of Total Employments Furloughed by Gender</a:t>
            </a:r>
          </a:p>
          <a:p>
            <a:pPr algn="ctr" rtl="0">
              <a:defRPr/>
            </a:pPr>
            <a:r>
              <a:rPr lang="en-US" sz="1050" b="0" i="1" u="none" strike="noStrike" cap="none" baseline="0">
                <a:solidFill>
                  <a:schemeClr val="tx1"/>
                </a:solidFill>
                <a:latin typeface="Calibri" panose="020F0502020204030204"/>
              </a:rPr>
              <a:t>(claims up to 31st October 2020)</a:t>
            </a:r>
            <a:endParaRPr lang="en-US" sz="1600" b="0" i="1" u="none" strike="noStrike" cap="none" baseline="0">
              <a:solidFill>
                <a:schemeClr val="tx1"/>
              </a:solidFill>
              <a:latin typeface="Calibri" panose="020F0502020204030204"/>
            </a:endParaRPr>
          </a:p>
        </cx:rich>
      </cx:tx>
    </cx:title>
    <cx:plotArea>
      <cx:plotAreaRegion>
        <cx:series layoutId="treemap" uniqueId="{F5F5474F-455A-4E61-AC65-42C64D37BAFE}">
          <cx:tx>
            <cx:txData>
              <cx:f>_xlchart.v1.1</cx:f>
              <cx:v>%age</cx:v>
            </cx:txData>
          </cx:tx>
          <cx:dataLabels>
            <cx:txPr>
              <a:bodyPr spcFirstLastPara="1" vertOverflow="ellipsis" horzOverflow="overflow" wrap="square" lIns="0" tIns="0" rIns="0" bIns="0" anchor="ctr" anchorCtr="1"/>
              <a:lstStyle/>
              <a:p>
                <a:pPr algn="ctr" rtl="0">
                  <a:defRPr sz="1800"/>
                </a:pPr>
                <a:endParaRPr lang="en-US" sz="1800" b="1" i="0" u="none" strike="noStrike" baseline="0">
                  <a:solidFill>
                    <a:sysClr val="window" lastClr="FFFFFF"/>
                  </a:solidFill>
                  <a:latin typeface="Calibri" panose="020F0502020204030204"/>
                </a:endParaRPr>
              </a:p>
            </cx:txPr>
            <cx:visibility seriesName="0" categoryName="1" value="1"/>
            <cx:separator>
</cx:separator>
          </cx:dataLabels>
          <cx:dataId val="0"/>
          <cx:layoutPr/>
        </cx:series>
      </cx:plotAreaRegion>
    </cx:plotArea>
  </cx:chart>
</cx:chartSpace>
</file>

<file path=xl/charts/chartEx2.xml><?xml version="1.0" encoding="utf-8"?>
<cx:chartSpace xmlns:a="http://schemas.openxmlformats.org/drawingml/2006/main" xmlns:r="http://schemas.openxmlformats.org/officeDocument/2006/relationships" xmlns:cx="http://schemas.microsoft.com/office/drawing/2014/chartex">
  <cx:chartData>
    <cx:data id="0">
      <cx:strDim type="cat">
        <cx:f>_xlchart.v1.3</cx:f>
      </cx:strDim>
      <cx:numDim type="size">
        <cx:f>_xlchart.v1.5</cx:f>
      </cx:numDim>
    </cx:data>
  </cx:chartData>
  <cx:chart>
    <cx:title pos="t" align="ctr" overlay="0">
      <cx:tx>
        <cx:rich>
          <a:bodyPr spcFirstLastPara="1" vertOverflow="ellipsis" horzOverflow="overflow" wrap="square" lIns="0" tIns="0" rIns="0" bIns="0" anchor="ctr" anchorCtr="1"/>
          <a:lstStyle/>
          <a:p>
            <a:pPr algn="ctr" rtl="0">
              <a:defRPr/>
            </a:pPr>
            <a:r>
              <a:rPr lang="en-US" sz="1400" b="0" i="0" u="none" strike="noStrike" cap="none" baseline="0">
                <a:solidFill>
                  <a:schemeClr val="tx1"/>
                </a:solidFill>
                <a:latin typeface="Calibri" panose="020F0502020204030204"/>
              </a:rPr>
              <a:t>Coronavirus Job Retention Scheme - SELEP %age of Total Employments Furloughed by Gender</a:t>
            </a:r>
          </a:p>
          <a:p>
            <a:pPr algn="ctr" rtl="0">
              <a:defRPr/>
            </a:pPr>
            <a:r>
              <a:rPr lang="en-US" sz="1050" b="0" i="1" u="none" strike="noStrike" cap="none" baseline="0">
                <a:solidFill>
                  <a:schemeClr val="tx1"/>
                </a:solidFill>
                <a:latin typeface="Calibri" panose="020F0502020204030204"/>
              </a:rPr>
              <a:t>(claims up to 31st October 2020)</a:t>
            </a:r>
            <a:endParaRPr lang="en-US" sz="1600" b="0" i="1" u="none" strike="noStrike" cap="none" baseline="0">
              <a:solidFill>
                <a:schemeClr val="tx1"/>
              </a:solidFill>
              <a:latin typeface="Calibri" panose="020F0502020204030204"/>
            </a:endParaRPr>
          </a:p>
        </cx:rich>
      </cx:tx>
    </cx:title>
    <cx:plotArea>
      <cx:plotAreaRegion>
        <cx:series layoutId="treemap" uniqueId="{D30774F1-0859-418E-9E09-EA80722A251B}">
          <cx:tx>
            <cx:txData>
              <cx:f>_xlchart.v1.4</cx:f>
              <cx:v>%age</cx:v>
            </cx:txData>
          </cx:tx>
          <cx:dataLabels>
            <cx:txPr>
              <a:bodyPr spcFirstLastPara="1" vertOverflow="ellipsis" horzOverflow="overflow" wrap="square" lIns="0" tIns="0" rIns="0" bIns="0" anchor="ctr" anchorCtr="1"/>
              <a:lstStyle/>
              <a:p>
                <a:pPr algn="ctr" rtl="0">
                  <a:defRPr sz="1800"/>
                </a:pPr>
                <a:endParaRPr lang="en-US" sz="1800" b="1" i="0" u="none" strike="noStrike" baseline="0">
                  <a:solidFill>
                    <a:sysClr val="window" lastClr="FFFFFF"/>
                  </a:solidFill>
                  <a:latin typeface="Calibri" panose="020F0502020204030204"/>
                </a:endParaRPr>
              </a:p>
            </cx:txPr>
            <cx:visibility seriesName="0" categoryName="1" value="1"/>
            <cx:separator>
</cx:separator>
          </cx:dataLabels>
          <cx:dataId val="0"/>
          <cx:layoutPr/>
        </cx:series>
      </cx:plotAreaRegion>
    </cx:plotArea>
  </cx:chart>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9">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5.xml><?xml version="1.0" encoding="utf-8"?>
<cs:chartStyle xmlns:cs="http://schemas.microsoft.com/office/drawing/2012/chartStyle" xmlns:a="http://schemas.openxmlformats.org/drawingml/2006/main" id="416">
  <cs:axisTitle>
    <cs:lnRef idx="0"/>
    <cs:fillRef idx="0"/>
    <cs:effectRef idx="0"/>
    <cs:fontRef idx="minor">
      <a:schemeClr val="tx1">
        <a:lumMod val="65000"/>
        <a:lumOff val="35000"/>
      </a:schemeClr>
    </cs:fontRef>
    <cs:spPr>
      <a:solidFill>
        <a:schemeClr val="bg1">
          <a:lumMod val="65000"/>
        </a:schemeClr>
      </a:solidFill>
      <a:ln>
        <a:solidFill>
          <a:schemeClr val="bg1"/>
        </a:solidFill>
      </a:ln>
    </cs:spPr>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lt1"/>
    </cs:fontRef>
    <cs:defRPr sz="1000" b="1"/>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a:solidFill>
          <a:schemeClr val="lt1"/>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600" b="1" cap="all"/>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6.xml><?xml version="1.0" encoding="utf-8"?>
<cs:chartStyle xmlns:cs="http://schemas.microsoft.com/office/drawing/2012/chartStyle" xmlns:a="http://schemas.openxmlformats.org/drawingml/2006/main" id="206">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416">
  <cs:axisTitle>
    <cs:lnRef idx="0"/>
    <cs:fillRef idx="0"/>
    <cs:effectRef idx="0"/>
    <cs:fontRef idx="minor">
      <a:schemeClr val="tx1">
        <a:lumMod val="65000"/>
        <a:lumOff val="35000"/>
      </a:schemeClr>
    </cs:fontRef>
    <cs:spPr>
      <a:solidFill>
        <a:schemeClr val="bg1">
          <a:lumMod val="65000"/>
        </a:schemeClr>
      </a:solidFill>
      <a:ln>
        <a:solidFill>
          <a:schemeClr val="bg1"/>
        </a:solidFill>
      </a:ln>
    </cs:spPr>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lt1"/>
    </cs:fontRef>
    <cs:defRPr sz="1000" b="1"/>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a:solidFill>
          <a:schemeClr val="lt1"/>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600" b="1" cap="all"/>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8.xml><?xml version="1.0" encoding="utf-8"?>
<cs:chartStyle xmlns:cs="http://schemas.microsoft.com/office/drawing/2012/chartStyle" xmlns:a="http://schemas.openxmlformats.org/drawingml/2006/main" id="206">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2" Type="http://schemas.openxmlformats.org/officeDocument/2006/relationships/chart" Target="../charts/chart5.xml"/><Relationship Id="rId1" Type="http://schemas.microsoft.com/office/2014/relationships/chartEx" Target="../charts/chartEx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6.xml"/><Relationship Id="rId1" Type="http://schemas.microsoft.com/office/2014/relationships/chartEx" Target="../charts/chartEx2.xml"/></Relationships>
</file>

<file path=xl/drawings/_rels/drawing4.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editAs="oneCell">
    <xdr:from>
      <xdr:col>9</xdr:col>
      <xdr:colOff>528633</xdr:colOff>
      <xdr:row>39</xdr:row>
      <xdr:rowOff>80964</xdr:rowOff>
    </xdr:from>
    <xdr:to>
      <xdr:col>21</xdr:col>
      <xdr:colOff>226219</xdr:colOff>
      <xdr:row>63</xdr:row>
      <xdr:rowOff>71437</xdr:rowOff>
    </xdr:to>
    <xdr:graphicFrame macro="">
      <xdr:nvGraphicFramePr>
        <xdr:cNvPr id="2" name="Chart 1">
          <a:extLst>
            <a:ext uri="{FF2B5EF4-FFF2-40B4-BE49-F238E27FC236}">
              <a16:creationId xmlns:a16="http://schemas.microsoft.com/office/drawing/2014/main" id="{0F7952C0-5859-419A-A77C-EFFB500D2FD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10</xdr:col>
      <xdr:colOff>178594</xdr:colOff>
      <xdr:row>20</xdr:row>
      <xdr:rowOff>54770</xdr:rowOff>
    </xdr:from>
    <xdr:to>
      <xdr:col>20</xdr:col>
      <xdr:colOff>366713</xdr:colOff>
      <xdr:row>38</xdr:row>
      <xdr:rowOff>83343</xdr:rowOff>
    </xdr:to>
    <xdr:graphicFrame macro="">
      <xdr:nvGraphicFramePr>
        <xdr:cNvPr id="3" name="Chart 2">
          <a:extLst>
            <a:ext uri="{FF2B5EF4-FFF2-40B4-BE49-F238E27FC236}">
              <a16:creationId xmlns:a16="http://schemas.microsoft.com/office/drawing/2014/main" id="{76F0BECF-FCF6-4957-A6B9-DD2B658DCFD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10</xdr:col>
      <xdr:colOff>166688</xdr:colOff>
      <xdr:row>2</xdr:row>
      <xdr:rowOff>95251</xdr:rowOff>
    </xdr:from>
    <xdr:to>
      <xdr:col>20</xdr:col>
      <xdr:colOff>345281</xdr:colOff>
      <xdr:row>19</xdr:row>
      <xdr:rowOff>157164</xdr:rowOff>
    </xdr:to>
    <xdr:graphicFrame macro="">
      <xdr:nvGraphicFramePr>
        <xdr:cNvPr id="4" name="Chart 3">
          <a:extLst>
            <a:ext uri="{FF2B5EF4-FFF2-40B4-BE49-F238E27FC236}">
              <a16:creationId xmlns:a16="http://schemas.microsoft.com/office/drawing/2014/main" id="{E22CD529-2CF9-4265-8493-97E9D2DEE28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20</xdr:col>
      <xdr:colOff>452436</xdr:colOff>
      <xdr:row>2</xdr:row>
      <xdr:rowOff>95248</xdr:rowOff>
    </xdr:from>
    <xdr:to>
      <xdr:col>32</xdr:col>
      <xdr:colOff>404812</xdr:colOff>
      <xdr:row>38</xdr:row>
      <xdr:rowOff>95252</xdr:rowOff>
    </xdr:to>
    <xdr:graphicFrame macro="">
      <xdr:nvGraphicFramePr>
        <xdr:cNvPr id="5" name="Chart 4">
          <a:extLst>
            <a:ext uri="{FF2B5EF4-FFF2-40B4-BE49-F238E27FC236}">
              <a16:creationId xmlns:a16="http://schemas.microsoft.com/office/drawing/2014/main" id="{6487B286-3221-4AD0-99B0-C895D9626C2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89297</xdr:colOff>
      <xdr:row>0</xdr:row>
      <xdr:rowOff>241695</xdr:rowOff>
    </xdr:from>
    <xdr:to>
      <xdr:col>18</xdr:col>
      <xdr:colOff>547688</xdr:colOff>
      <xdr:row>15</xdr:row>
      <xdr:rowOff>71437</xdr:rowOff>
    </xdr:to>
    <mc:AlternateContent xmlns:mc="http://schemas.openxmlformats.org/markup-compatibility/2006">
      <mc:Choice xmlns:cx1="http://schemas.microsoft.com/office/drawing/2015/9/8/chartex" Requires="cx1">
        <xdr:graphicFrame macro="">
          <xdr:nvGraphicFramePr>
            <xdr:cNvPr id="2" name="Chart 1">
              <a:extLst>
                <a:ext uri="{FF2B5EF4-FFF2-40B4-BE49-F238E27FC236}">
                  <a16:creationId xmlns:a16="http://schemas.microsoft.com/office/drawing/2014/main" id="{0610FBA1-BC69-4DC7-85CF-DB8A679C599A}"/>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7785497" y="241695"/>
              <a:ext cx="7773591" cy="3411142"/>
            </a:xfrm>
            <a:prstGeom prst="rect">
              <a:avLst/>
            </a:prstGeom>
            <a:solidFill>
              <a:prstClr val="white"/>
            </a:solidFill>
            <a:ln w="1">
              <a:solidFill>
                <a:prstClr val="green"/>
              </a:solidFill>
            </a:ln>
          </xdr:spPr>
          <xdr:txBody>
            <a:bodyPr vertOverflow="clip" horzOverflow="clip"/>
            <a:lstStyle/>
            <a:p>
              <a:r>
                <a:rPr lang="en-GB" sz="1100"/>
                <a:t>This chart isn't available in your version of Excel.
Editing this shape or saving this workbook into a different file format will permanently break the chart.</a:t>
              </a:r>
            </a:p>
          </xdr:txBody>
        </xdr:sp>
      </mc:Fallback>
    </mc:AlternateContent>
    <xdr:clientData/>
  </xdr:twoCellAnchor>
  <xdr:twoCellAnchor editAs="oneCell">
    <xdr:from>
      <xdr:col>6</xdr:col>
      <xdr:colOff>160733</xdr:colOff>
      <xdr:row>16</xdr:row>
      <xdr:rowOff>71438</xdr:rowOff>
    </xdr:from>
    <xdr:to>
      <xdr:col>23</xdr:col>
      <xdr:colOff>0</xdr:colOff>
      <xdr:row>39</xdr:row>
      <xdr:rowOff>175024</xdr:rowOff>
    </xdr:to>
    <xdr:graphicFrame macro="">
      <xdr:nvGraphicFramePr>
        <xdr:cNvPr id="4" name="Chart 3">
          <a:extLst>
            <a:ext uri="{FF2B5EF4-FFF2-40B4-BE49-F238E27FC236}">
              <a16:creationId xmlns:a16="http://schemas.microsoft.com/office/drawing/2014/main" id="{E37B4F94-2204-440A-9772-7C5A9DF38DD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107157</xdr:colOff>
      <xdr:row>0</xdr:row>
      <xdr:rowOff>142874</xdr:rowOff>
    </xdr:from>
    <xdr:to>
      <xdr:col>17</xdr:col>
      <xdr:colOff>565548</xdr:colOff>
      <xdr:row>14</xdr:row>
      <xdr:rowOff>115491</xdr:rowOff>
    </xdr:to>
    <mc:AlternateContent xmlns:mc="http://schemas.openxmlformats.org/markup-compatibility/2006">
      <mc:Choice xmlns:cx1="http://schemas.microsoft.com/office/drawing/2015/9/8/chartex" Requires="cx1">
        <xdr:graphicFrame macro="">
          <xdr:nvGraphicFramePr>
            <xdr:cNvPr id="4" name="Chart 3">
              <a:extLst>
                <a:ext uri="{FF2B5EF4-FFF2-40B4-BE49-F238E27FC236}">
                  <a16:creationId xmlns:a16="http://schemas.microsoft.com/office/drawing/2014/main" id="{B4778FD2-6C2E-4EE7-B2A4-4E0C3CD69D1B}"/>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8365332" y="142874"/>
              <a:ext cx="7773591" cy="3401617"/>
            </a:xfrm>
            <a:prstGeom prst="rect">
              <a:avLst/>
            </a:prstGeom>
            <a:solidFill>
              <a:prstClr val="white"/>
            </a:solidFill>
            <a:ln w="1">
              <a:solidFill>
                <a:prstClr val="green"/>
              </a:solidFill>
            </a:ln>
          </xdr:spPr>
          <xdr:txBody>
            <a:bodyPr vertOverflow="clip" horzOverflow="clip"/>
            <a:lstStyle/>
            <a:p>
              <a:r>
                <a:rPr lang="en-GB" sz="1100"/>
                <a:t>This chart isn't available in your version of Excel.
Editing this shape or saving this workbook into a different file format will permanently break the chart.</a:t>
              </a:r>
            </a:p>
          </xdr:txBody>
        </xdr:sp>
      </mc:Fallback>
    </mc:AlternateContent>
    <xdr:clientData/>
  </xdr:twoCellAnchor>
  <xdr:twoCellAnchor editAs="oneCell">
    <xdr:from>
      <xdr:col>5</xdr:col>
      <xdr:colOff>71437</xdr:colOff>
      <xdr:row>15</xdr:row>
      <xdr:rowOff>95250</xdr:rowOff>
    </xdr:from>
    <xdr:to>
      <xdr:col>21</xdr:col>
      <xdr:colOff>517922</xdr:colOff>
      <xdr:row>39</xdr:row>
      <xdr:rowOff>32148</xdr:rowOff>
    </xdr:to>
    <xdr:graphicFrame macro="">
      <xdr:nvGraphicFramePr>
        <xdr:cNvPr id="5" name="Chart 4">
          <a:extLst>
            <a:ext uri="{FF2B5EF4-FFF2-40B4-BE49-F238E27FC236}">
              <a16:creationId xmlns:a16="http://schemas.microsoft.com/office/drawing/2014/main" id="{37D7A724-12A7-4B12-8752-F896D65B0E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9</xdr:col>
      <xdr:colOff>77391</xdr:colOff>
      <xdr:row>0</xdr:row>
      <xdr:rowOff>515538</xdr:rowOff>
    </xdr:from>
    <xdr:to>
      <xdr:col>15</xdr:col>
      <xdr:colOff>500063</xdr:colOff>
      <xdr:row>25</xdr:row>
      <xdr:rowOff>178593</xdr:rowOff>
    </xdr:to>
    <xdr:graphicFrame macro="">
      <xdr:nvGraphicFramePr>
        <xdr:cNvPr id="5" name="Chart 4">
          <a:extLst>
            <a:ext uri="{FF2B5EF4-FFF2-40B4-BE49-F238E27FC236}">
              <a16:creationId xmlns:a16="http://schemas.microsoft.com/office/drawing/2014/main" id="{95A28D8E-1731-4872-8091-E1DB5D26845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9</xdr:col>
      <xdr:colOff>83343</xdr:colOff>
      <xdr:row>26</xdr:row>
      <xdr:rowOff>47625</xdr:rowOff>
    </xdr:from>
    <xdr:to>
      <xdr:col>15</xdr:col>
      <xdr:colOff>506015</xdr:colOff>
      <xdr:row>51</xdr:row>
      <xdr:rowOff>55962</xdr:rowOff>
    </xdr:to>
    <xdr:graphicFrame macro="">
      <xdr:nvGraphicFramePr>
        <xdr:cNvPr id="6" name="Chart 5">
          <a:extLst>
            <a:ext uri="{FF2B5EF4-FFF2-40B4-BE49-F238E27FC236}">
              <a16:creationId xmlns:a16="http://schemas.microsoft.com/office/drawing/2014/main" id="{43C10532-C655-4C8F-A22E-077E530EB94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9</xdr:col>
      <xdr:colOff>95249</xdr:colOff>
      <xdr:row>51</xdr:row>
      <xdr:rowOff>107157</xdr:rowOff>
    </xdr:from>
    <xdr:to>
      <xdr:col>15</xdr:col>
      <xdr:colOff>517921</xdr:colOff>
      <xdr:row>76</xdr:row>
      <xdr:rowOff>115494</xdr:rowOff>
    </xdr:to>
    <xdr:graphicFrame macro="">
      <xdr:nvGraphicFramePr>
        <xdr:cNvPr id="7" name="Chart 6">
          <a:extLst>
            <a:ext uri="{FF2B5EF4-FFF2-40B4-BE49-F238E27FC236}">
              <a16:creationId xmlns:a16="http://schemas.microsoft.com/office/drawing/2014/main" id="{D0848C21-7CDA-476E-A49D-A0A62A52682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ark Jones, Data Intelligence Insight Officer" refreshedDate="44183.575011574074" createdVersion="6" refreshedVersion="6" minRefreshableVersion="3" recordCount="32" xr:uid="{73E112BC-8B35-4F06-9691-26DC43C586CD}">
  <cacheSource type="worksheet">
    <worksheetSource ref="D5:K37" sheet="RAW DATA (ALL)"/>
  </cacheSource>
  <cacheFields count="8">
    <cacheField name="Unitary Authority Codes" numFmtId="0">
      <sharedItems count="32">
        <s v="E07000105"/>
        <s v="E07000066"/>
        <s v="E07000067"/>
        <s v="E07000068"/>
        <s v="E07000106"/>
        <s v="E07000069"/>
        <s v="E07000070"/>
        <s v="E07000071"/>
        <s v="E07000107"/>
        <s v="E07000108"/>
        <s v="E07000061"/>
        <s v="E07000072"/>
        <s v="E07000112"/>
        <s v="E07000109"/>
        <s v="E07000073"/>
        <s v="E07000062"/>
        <s v="E07000063"/>
        <s v="E07000110"/>
        <s v="E07000074"/>
        <s v="E06000035"/>
        <s v="E07000075"/>
        <s v="E07000064"/>
        <s v="E07000111"/>
        <s v="E06000033"/>
        <s v="E07000113"/>
        <s v="E07000076"/>
        <s v="E07000114"/>
        <s v="E06000034"/>
        <s v="E07000115"/>
        <s v="E07000116"/>
        <s v="E07000077"/>
        <s v="E07000065"/>
      </sharedItems>
    </cacheField>
    <cacheField name="Unitary Authority" numFmtId="0">
      <sharedItems count="32">
        <s v="Ashford"/>
        <s v="Basildon"/>
        <s v="Braintree"/>
        <s v="Brentwood"/>
        <s v="Canterbury"/>
        <s v="Castle Point"/>
        <s v="Chelmsford"/>
        <s v="Colchester"/>
        <s v="Dartford"/>
        <s v="Dover"/>
        <s v="Eastbourne"/>
        <s v="Epping Forest"/>
        <s v="Folkestone and Hythe"/>
        <s v="Gravesham"/>
        <s v="Harlow"/>
        <s v="Hastings"/>
        <s v="Lewes"/>
        <s v="Maidstone"/>
        <s v="Maldon"/>
        <s v="Medway"/>
        <s v="Rochford"/>
        <s v="Rother"/>
        <s v="Sevenoaks"/>
        <s v="Southend-on-Sea"/>
        <s v="Swale"/>
        <s v="Tendring"/>
        <s v="Thanet"/>
        <s v="Thurrock"/>
        <s v="Tonbridge and Malling"/>
        <s v="Tunbridge Wells"/>
        <s v="Uttlesford"/>
        <s v="Wealden"/>
      </sharedItems>
    </cacheField>
    <cacheField name="May-20" numFmtId="3">
      <sharedItems containsSemiMixedTypes="0" containsString="0" containsNumber="1" containsInteger="1" minValue="8100" maxValue="30700"/>
    </cacheField>
    <cacheField name="Jun-20" numFmtId="3">
      <sharedItems containsSemiMixedTypes="0" containsString="0" containsNumber="1" containsInteger="1" minValue="9200" maxValue="35300"/>
    </cacheField>
    <cacheField name="Jul-20" numFmtId="3">
      <sharedItems containsSemiMixedTypes="0" containsString="0" containsNumber="1" containsInteger="1" minValue="4700" maxValue="18200"/>
    </cacheField>
    <cacheField name="Aug-20" numFmtId="3">
      <sharedItems containsSemiMixedTypes="0" containsString="0" containsNumber="1" containsInteger="1" minValue="3500" maxValue="13100"/>
    </cacheField>
    <cacheField name="Sep-20" numFmtId="3">
      <sharedItems containsSemiMixedTypes="0" containsString="0" containsNumber="1" containsInteger="1" minValue="2600" maxValue="9800"/>
    </cacheField>
    <cacheField name="Oct-20" numFmtId="3">
      <sharedItems containsSemiMixedTypes="0" containsString="0" containsNumber="1" containsInteger="1" minValue="2100" maxValue="7800"/>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ark Jones, Data Intelligence Insight Officer" refreshedDate="44186.767526504627" createdVersion="6" refreshedVersion="6" minRefreshableVersion="3" recordCount="19" xr:uid="{B66ABAD5-11C4-4959-B7A4-670871E5B6AE}">
  <cacheSource type="worksheet">
    <worksheetSource ref="E42:K61" sheet="RAW DATA (ALL)"/>
  </cacheSource>
  <cacheFields count="7">
    <cacheField name="Sector" numFmtId="0">
      <sharedItems count="19">
        <s v="Accommodation and food services"/>
        <s v="Administrative and support services"/>
        <s v="Agriculture, forestry and fishing"/>
        <s v="Arts, entertainment and recreation"/>
        <s v="Construction"/>
        <s v="Education"/>
        <s v="Energy production and supply"/>
        <s v="Finance and insurance"/>
        <s v="Health and social work"/>
        <s v="Information and communication"/>
        <s v="Manufacturing"/>
        <s v="Mining and quarrying"/>
        <s v="Professional, scientific and technical"/>
        <s v="Public administration and defence; social security"/>
        <s v="Real estate"/>
        <s v="Transportation and storage"/>
        <s v="Unknown and other"/>
        <s v="Water supply, sewerage and waste"/>
        <s v="Wholesale and retail; repair of motor vehicles"/>
      </sharedItems>
    </cacheField>
    <cacheField name="May-20" numFmtId="3">
      <sharedItems containsSemiMixedTypes="0" containsString="0" containsNumber="1" containsInteger="1" minValue="400" maxValue="161900"/>
    </cacheField>
    <cacheField name="Jun-20" numFmtId="3">
      <sharedItems containsSemiMixedTypes="0" containsString="0" containsNumber="1" containsInteger="1" minValue="500" maxValue="176100"/>
    </cacheField>
    <cacheField name="Jul-20" numFmtId="3">
      <sharedItems containsSemiMixedTypes="0" containsString="0" containsNumber="1" containsInteger="1" minValue="300" maxValue="121600"/>
    </cacheField>
    <cacheField name="Aug-20" numFmtId="3">
      <sharedItems containsSemiMixedTypes="0" containsString="0" containsNumber="1" containsInteger="1" minValue="300" maxValue="102400"/>
    </cacheField>
    <cacheField name="Sep-20" numFmtId="3">
      <sharedItems containsSemiMixedTypes="0" containsString="0" containsNumber="1" containsInteger="1" minValue="200" maxValue="91500"/>
    </cacheField>
    <cacheField name="Oct-20" numFmtId="3">
      <sharedItems containsSemiMixedTypes="0" containsString="0" containsNumber="1" containsInteger="1" minValue="200" maxValue="81900"/>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ark Jones, Data Intelligence Insight Officer" refreshedDate="44186.76760648148" createdVersion="6" refreshedVersion="6" minRefreshableVersion="3" recordCount="19" xr:uid="{C5CDE008-6F53-4314-99E8-48EFF9F145C3}">
  <cacheSource type="worksheet">
    <worksheetSource ref="E65:K84" sheet="RAW DATA (ALL)"/>
  </cacheSource>
  <cacheFields count="7">
    <cacheField name="Sector" numFmtId="0">
      <sharedItems count="19">
        <s v="Accommodation and food services"/>
        <s v="Administrative and support services"/>
        <s v="Agriculture, forestry and fishing"/>
        <s v="Arts, entertainment and recreation"/>
        <s v="Construction"/>
        <s v="Education"/>
        <s v="Energy production and supply"/>
        <s v="Finance and insurance"/>
        <s v="Health and social work"/>
        <s v="Information and communication"/>
        <s v="Manufacturing"/>
        <s v="Mining and quarrying"/>
        <s v="Professional, scientific and technical"/>
        <s v="Public administration and defence; social security"/>
        <s v="Real estate"/>
        <s v="Transportation and storage"/>
        <s v="Unknown and other"/>
        <s v="Water supply, sewerage and waste"/>
        <s v="Wholesale and retail; repair of motor vehicles"/>
      </sharedItems>
    </cacheField>
    <cacheField name="May-20" numFmtId="3">
      <sharedItems containsSemiMixedTypes="0" containsString="0" containsNumber="1" containsInteger="1" minValue="4400" maxValue="1609800"/>
    </cacheField>
    <cacheField name="Jun-20" numFmtId="3">
      <sharedItems containsSemiMixedTypes="0" containsString="0" containsNumber="1" containsInteger="1" minValue="11000" maxValue="1812000"/>
    </cacheField>
    <cacheField name="Jul-20" numFmtId="3">
      <sharedItems containsSemiMixedTypes="0" containsString="0" containsNumber="1" containsInteger="1" minValue="5300" maxValue="1108600"/>
    </cacheField>
    <cacheField name="Aug-20" numFmtId="3">
      <sharedItems containsSemiMixedTypes="0" containsString="0" containsNumber="1" containsInteger="1" minValue="2000" maxValue="745800"/>
    </cacheField>
    <cacheField name="Sep-20" numFmtId="3">
      <sharedItems containsSemiMixedTypes="0" containsString="0" containsNumber="1" containsInteger="1" minValue="1300" maxValue="609000"/>
    </cacheField>
    <cacheField name="Oct-20" numFmtId="3">
      <sharedItems containsSemiMixedTypes="0" containsString="0" containsNumber="1" containsInteger="1" minValue="900" maxValue="601400"/>
    </cacheField>
  </cacheFields>
  <extLst>
    <ext xmlns:x14="http://schemas.microsoft.com/office/spreadsheetml/2009/9/main" uri="{725AE2AE-9491-48be-B2B4-4EB974FC3084}">
      <x14:pivotCacheDefinition/>
    </ext>
  </extLst>
</pivotCacheDefinition>
</file>

<file path=xl/pivotCache/pivotCacheDefinition4.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ark Jones, Data Intelligence Insight Officer" refreshedDate="44186.767695717594" createdVersion="6" refreshedVersion="6" minRefreshableVersion="3" recordCount="19" xr:uid="{AC437C86-FC0D-4072-9D15-8BC3A1931792}">
  <cacheSource type="worksheet">
    <worksheetSource ref="E88:K107" sheet="RAW DATA (ALL)"/>
  </cacheSource>
  <cacheFields count="7">
    <cacheField name="Sector" numFmtId="0">
      <sharedItems count="19">
        <s v="Accommodation and food services"/>
        <s v="Administrative and support services"/>
        <s v="Agriculture, forestry and fishing"/>
        <s v="Arts, entertainment and recreation"/>
        <s v="Construction"/>
        <s v="Education"/>
        <s v="Energy production and supply"/>
        <s v="Finance and insurance"/>
        <s v="Health and social work"/>
        <s v="Information and communication"/>
        <s v="Manufacturing"/>
        <s v="Mining and quarrying"/>
        <s v="Professional, scientific and technical"/>
        <s v="Public administration and defence; social security"/>
        <s v="Real estate"/>
        <s v="Transportation and storage"/>
        <s v="Unknown and other"/>
        <s v="Water supply, sewerage and waste"/>
        <s v="Wholesale and retail; repair of motor vehicles"/>
      </sharedItems>
    </cacheField>
    <cacheField name="May-20" numFmtId="164">
      <sharedItems containsSemiMixedTypes="0" containsString="0" containsNumber="1" containsInteger="1" minValue="5" maxValue="3342"/>
    </cacheField>
    <cacheField name="Jun-20" numFmtId="164">
      <sharedItems containsSemiMixedTypes="0" containsString="0" containsNumber="1" containsInteger="1" minValue="41" maxValue="5269"/>
    </cacheField>
    <cacheField name="Jul-20" numFmtId="164">
      <sharedItems containsSemiMixedTypes="0" containsString="0" containsNumber="1" containsInteger="1" minValue="65" maxValue="6071"/>
    </cacheField>
    <cacheField name="Aug-20" numFmtId="164">
      <sharedItems containsSemiMixedTypes="0" containsString="0" containsNumber="1" containsInteger="1" minValue="43" maxValue="7369"/>
    </cacheField>
    <cacheField name="Sep-20" numFmtId="164">
      <sharedItems containsSemiMixedTypes="0" containsString="0" containsNumber="1" containsInteger="1" minValue="47" maxValue="7695"/>
    </cacheField>
    <cacheField name="Oct-20" numFmtId="164">
      <sharedItems containsSemiMixedTypes="0" containsString="0" containsNumber="1" containsInteger="1" minValue="54" maxValue="7962"/>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2">
  <r>
    <x v="0"/>
    <x v="0"/>
    <n v="15300"/>
    <n v="17400"/>
    <n v="9500"/>
    <n v="6800"/>
    <n v="5100"/>
    <n v="4000"/>
  </r>
  <r>
    <x v="1"/>
    <x v="1"/>
    <n v="22100"/>
    <n v="26100"/>
    <n v="13500"/>
    <n v="9900"/>
    <n v="7700"/>
    <n v="6400"/>
  </r>
  <r>
    <x v="2"/>
    <x v="2"/>
    <n v="20500"/>
    <n v="23500"/>
    <n v="12600"/>
    <n v="9300"/>
    <n v="7300"/>
    <n v="5800"/>
  </r>
  <r>
    <x v="3"/>
    <x v="3"/>
    <n v="8200"/>
    <n v="9700"/>
    <n v="5700"/>
    <n v="4200"/>
    <n v="3400"/>
    <n v="2900"/>
  </r>
  <r>
    <x v="4"/>
    <x v="4"/>
    <n v="15900"/>
    <n v="18800"/>
    <n v="9800"/>
    <n v="7100"/>
    <n v="5000"/>
    <n v="3900"/>
  </r>
  <r>
    <x v="5"/>
    <x v="5"/>
    <n v="10200"/>
    <n v="12100"/>
    <n v="6200"/>
    <n v="4400"/>
    <n v="3500"/>
    <n v="2800"/>
  </r>
  <r>
    <x v="6"/>
    <x v="6"/>
    <n v="20300"/>
    <n v="24200"/>
    <n v="13400"/>
    <n v="9900"/>
    <n v="7500"/>
    <n v="6100"/>
  </r>
  <r>
    <x v="7"/>
    <x v="7"/>
    <n v="21600"/>
    <n v="25400"/>
    <n v="13200"/>
    <n v="9300"/>
    <n v="6800"/>
    <n v="5400"/>
  </r>
  <r>
    <x v="8"/>
    <x v="8"/>
    <n v="13400"/>
    <n v="16000"/>
    <n v="8800"/>
    <n v="6700"/>
    <n v="5200"/>
    <n v="4300"/>
  </r>
  <r>
    <x v="9"/>
    <x v="9"/>
    <n v="11700"/>
    <n v="13300"/>
    <n v="7100"/>
    <n v="4900"/>
    <n v="3500"/>
    <n v="3000"/>
  </r>
  <r>
    <x v="10"/>
    <x v="10"/>
    <n v="11500"/>
    <n v="13700"/>
    <n v="7400"/>
    <n v="5100"/>
    <n v="3700"/>
    <n v="2800"/>
  </r>
  <r>
    <x v="11"/>
    <x v="11"/>
    <n v="16700"/>
    <n v="19300"/>
    <n v="11800"/>
    <n v="9300"/>
    <n v="7400"/>
    <n v="6300"/>
  </r>
  <r>
    <x v="12"/>
    <x v="12"/>
    <n v="11200"/>
    <n v="12700"/>
    <n v="6600"/>
    <n v="4700"/>
    <n v="3500"/>
    <n v="2900"/>
  </r>
  <r>
    <x v="13"/>
    <x v="13"/>
    <n v="12500"/>
    <n v="14500"/>
    <n v="8000"/>
    <n v="5700"/>
    <n v="4500"/>
    <n v="3600"/>
  </r>
  <r>
    <x v="14"/>
    <x v="14"/>
    <n v="11600"/>
    <n v="13300"/>
    <n v="7300"/>
    <n v="5500"/>
    <n v="4300"/>
    <n v="3600"/>
  </r>
  <r>
    <x v="15"/>
    <x v="15"/>
    <n v="9700"/>
    <n v="11100"/>
    <n v="5800"/>
    <n v="3900"/>
    <n v="2900"/>
    <n v="2400"/>
  </r>
  <r>
    <x v="16"/>
    <x v="16"/>
    <n v="10600"/>
    <n v="12500"/>
    <n v="7100"/>
    <n v="5400"/>
    <n v="3800"/>
    <n v="3000"/>
  </r>
  <r>
    <x v="17"/>
    <x v="17"/>
    <n v="19700"/>
    <n v="22600"/>
    <n v="12200"/>
    <n v="9000"/>
    <n v="6700"/>
    <n v="5600"/>
  </r>
  <r>
    <x v="18"/>
    <x v="18"/>
    <n v="8100"/>
    <n v="9200"/>
    <n v="4700"/>
    <n v="3500"/>
    <n v="2600"/>
    <n v="2100"/>
  </r>
  <r>
    <x v="19"/>
    <x v="19"/>
    <n v="30700"/>
    <n v="35300"/>
    <n v="18200"/>
    <n v="13100"/>
    <n v="9800"/>
    <n v="7800"/>
  </r>
  <r>
    <x v="20"/>
    <x v="20"/>
    <n v="9800"/>
    <n v="11300"/>
    <n v="6100"/>
    <n v="4500"/>
    <n v="3500"/>
    <n v="2800"/>
  </r>
  <r>
    <x v="21"/>
    <x v="21"/>
    <n v="9300"/>
    <n v="10600"/>
    <n v="5800"/>
    <n v="3800"/>
    <n v="2900"/>
    <n v="2400"/>
  </r>
  <r>
    <x v="22"/>
    <x v="22"/>
    <n v="12900"/>
    <n v="15100"/>
    <n v="8500"/>
    <n v="6600"/>
    <n v="4900"/>
    <n v="4000"/>
  </r>
  <r>
    <x v="23"/>
    <x v="23"/>
    <n v="20200"/>
    <n v="23300"/>
    <n v="12800"/>
    <n v="9200"/>
    <n v="7400"/>
    <n v="5900"/>
  </r>
  <r>
    <x v="24"/>
    <x v="24"/>
    <n v="16000"/>
    <n v="18100"/>
    <n v="9000"/>
    <n v="6100"/>
    <n v="4400"/>
    <n v="3500"/>
  </r>
  <r>
    <x v="25"/>
    <x v="25"/>
    <n v="14900"/>
    <n v="17200"/>
    <n v="8600"/>
    <n v="5800"/>
    <n v="4300"/>
    <n v="3400"/>
  </r>
  <r>
    <x v="26"/>
    <x v="26"/>
    <n v="14900"/>
    <n v="16800"/>
    <n v="8900"/>
    <n v="5900"/>
    <n v="4300"/>
    <n v="3500"/>
  </r>
  <r>
    <x v="27"/>
    <x v="27"/>
    <n v="21600"/>
    <n v="25600"/>
    <n v="13800"/>
    <n v="10300"/>
    <n v="7800"/>
    <n v="6400"/>
  </r>
  <r>
    <x v="28"/>
    <x v="28"/>
    <n v="14700"/>
    <n v="17200"/>
    <n v="9500"/>
    <n v="7200"/>
    <n v="5100"/>
    <n v="4200"/>
  </r>
  <r>
    <x v="29"/>
    <x v="29"/>
    <n v="12400"/>
    <n v="14500"/>
    <n v="8300"/>
    <n v="6200"/>
    <n v="4500"/>
    <n v="3600"/>
  </r>
  <r>
    <x v="30"/>
    <x v="30"/>
    <n v="10900"/>
    <n v="12700"/>
    <n v="7800"/>
    <n v="6100"/>
    <n v="4800"/>
    <n v="3900"/>
  </r>
  <r>
    <x v="31"/>
    <x v="31"/>
    <n v="17700"/>
    <n v="20400"/>
    <n v="11500"/>
    <n v="8300"/>
    <n v="6000"/>
    <n v="4800"/>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9">
  <r>
    <x v="0"/>
    <n v="102000"/>
    <n v="109800"/>
    <n v="79200"/>
    <n v="64400"/>
    <n v="59500"/>
    <n v="58700"/>
  </r>
  <r>
    <x v="1"/>
    <n v="88800"/>
    <n v="100000"/>
    <n v="72100"/>
    <n v="62700"/>
    <n v="56800"/>
    <n v="51000"/>
  </r>
  <r>
    <x v="2"/>
    <n v="8300"/>
    <n v="9400"/>
    <n v="5500"/>
    <n v="4200"/>
    <n v="3500"/>
    <n v="3100"/>
  </r>
  <r>
    <x v="3"/>
    <n v="26600"/>
    <n v="29700"/>
    <n v="24400"/>
    <n v="21400"/>
    <n v="19500"/>
    <n v="18200"/>
  </r>
  <r>
    <x v="4"/>
    <n v="154400"/>
    <n v="171400"/>
    <n v="96800"/>
    <n v="77700"/>
    <n v="68200"/>
    <n v="59300"/>
  </r>
  <r>
    <x v="5"/>
    <n v="20800"/>
    <n v="23800"/>
    <n v="20400"/>
    <n v="18300"/>
    <n v="14400"/>
    <n v="12400"/>
  </r>
  <r>
    <x v="6"/>
    <n v="600"/>
    <n v="700"/>
    <n v="400"/>
    <n v="400"/>
    <n v="300"/>
    <n v="300"/>
  </r>
  <r>
    <x v="7"/>
    <n v="12500"/>
    <n v="14200"/>
    <n v="11000"/>
    <n v="9600"/>
    <n v="8300"/>
    <n v="7300"/>
  </r>
  <r>
    <x v="8"/>
    <n v="47000"/>
    <n v="53500"/>
    <n v="42900"/>
    <n v="35800"/>
    <n v="29300"/>
    <n v="24800"/>
  </r>
  <r>
    <x v="9"/>
    <n v="47600"/>
    <n v="57400"/>
    <n v="46000"/>
    <n v="41000"/>
    <n v="36400"/>
    <n v="32300"/>
  </r>
  <r>
    <x v="10"/>
    <n v="67400"/>
    <n v="73700"/>
    <n v="52900"/>
    <n v="44200"/>
    <n v="40400"/>
    <n v="35300"/>
  </r>
  <r>
    <x v="11"/>
    <n v="500"/>
    <n v="600"/>
    <n v="400"/>
    <n v="300"/>
    <n v="300"/>
    <n v="200"/>
  </r>
  <r>
    <x v="12"/>
    <n v="126500"/>
    <n v="147200"/>
    <n v="114900"/>
    <n v="102400"/>
    <n v="91500"/>
    <n v="81800"/>
  </r>
  <r>
    <x v="13"/>
    <n v="400"/>
    <n v="500"/>
    <n v="300"/>
    <n v="300"/>
    <n v="200"/>
    <n v="200"/>
  </r>
  <r>
    <x v="14"/>
    <n v="25200"/>
    <n v="28100"/>
    <n v="21100"/>
    <n v="18100"/>
    <n v="15900"/>
    <n v="14400"/>
  </r>
  <r>
    <x v="15"/>
    <n v="36500"/>
    <n v="42000"/>
    <n v="30500"/>
    <n v="25700"/>
    <n v="23500"/>
    <n v="21100"/>
  </r>
  <r>
    <x v="16"/>
    <n v="66000"/>
    <n v="22500"/>
    <n v="6200"/>
    <n v="4900"/>
    <n v="4300"/>
    <n v="3800"/>
  </r>
  <r>
    <x v="17"/>
    <n v="3700"/>
    <n v="4000"/>
    <n v="2700"/>
    <n v="2200"/>
    <n v="2000"/>
    <n v="1700"/>
  </r>
  <r>
    <x v="18"/>
    <n v="161900"/>
    <n v="176100"/>
    <n v="121600"/>
    <n v="102200"/>
    <n v="91300"/>
    <n v="81900"/>
  </r>
</pivotCacheRecords>
</file>

<file path=xl/pivotCache/pivotCacheRecords3.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9">
  <r>
    <x v="0"/>
    <n v="1403300"/>
    <n v="1602800"/>
    <n v="1108600"/>
    <n v="745800"/>
    <n v="609000"/>
    <n v="601400"/>
  </r>
  <r>
    <x v="1"/>
    <n v="644800"/>
    <n v="822300"/>
    <n v="576000"/>
    <n v="369300"/>
    <n v="263300"/>
    <n v="213400"/>
  </r>
  <r>
    <x v="2"/>
    <n v="31300"/>
    <n v="35800"/>
    <n v="16400"/>
    <n v="10900"/>
    <n v="8100"/>
    <n v="6900"/>
  </r>
  <r>
    <x v="3"/>
    <n v="357000"/>
    <n v="443000"/>
    <n v="341600"/>
    <n v="262800"/>
    <n v="185700"/>
    <n v="159600"/>
  </r>
  <r>
    <x v="4"/>
    <n v="679600"/>
    <n v="752000"/>
    <n v="300400"/>
    <n v="204400"/>
    <n v="162900"/>
    <n v="130700"/>
  </r>
  <r>
    <x v="5"/>
    <n v="213400"/>
    <n v="296900"/>
    <n v="251100"/>
    <n v="192200"/>
    <n v="89100"/>
    <n v="62500"/>
  </r>
  <r>
    <x v="6"/>
    <n v="16300"/>
    <n v="19600"/>
    <n v="5300"/>
    <n v="2000"/>
    <n v="1300"/>
    <n v="900"/>
  </r>
  <r>
    <x v="7"/>
    <n v="62800"/>
    <n v="73700"/>
    <n v="46800"/>
    <n v="33100"/>
    <n v="24700"/>
    <n v="19100"/>
  </r>
  <r>
    <x v="8"/>
    <n v="332000"/>
    <n v="398300"/>
    <n v="267400"/>
    <n v="194300"/>
    <n v="128500"/>
    <n v="96900"/>
  </r>
  <r>
    <x v="9"/>
    <n v="168000"/>
    <n v="217100"/>
    <n v="154400"/>
    <n v="124100"/>
    <n v="97300"/>
    <n v="76900"/>
  </r>
  <r>
    <x v="10"/>
    <n v="831000"/>
    <n v="964400"/>
    <n v="465100"/>
    <n v="329400"/>
    <n v="242100"/>
    <n v="188200"/>
  </r>
  <r>
    <x v="11"/>
    <n v="12900"/>
    <n v="15700"/>
    <n v="6300"/>
    <n v="3900"/>
    <n v="2400"/>
    <n v="1600"/>
  </r>
  <r>
    <x v="12"/>
    <n v="495800"/>
    <n v="597500"/>
    <n v="415700"/>
    <n v="304800"/>
    <n v="236400"/>
    <n v="193300"/>
  </r>
  <r>
    <x v="13"/>
    <n v="4400"/>
    <n v="11000"/>
    <n v="12100"/>
    <n v="9000"/>
    <n v="6200"/>
    <n v="5000"/>
  </r>
  <r>
    <x v="14"/>
    <n v="128500"/>
    <n v="147900"/>
    <n v="82200"/>
    <n v="58800"/>
    <n v="45400"/>
    <n v="38000"/>
  </r>
  <r>
    <x v="15"/>
    <n v="303300"/>
    <n v="392800"/>
    <n v="254200"/>
    <n v="189400"/>
    <n v="148700"/>
    <n v="121600"/>
  </r>
  <r>
    <x v="16"/>
    <n v="1089600"/>
    <n v="415800"/>
    <n v="19400"/>
    <n v="20900"/>
    <n v="23800"/>
    <n v="16700"/>
  </r>
  <r>
    <x v="17"/>
    <n v="36300"/>
    <n v="41000"/>
    <n v="18900"/>
    <n v="12400"/>
    <n v="9500"/>
    <n v="6800"/>
  </r>
  <r>
    <x v="18"/>
    <n v="1609800"/>
    <n v="1812000"/>
    <n v="850700"/>
    <n v="598900"/>
    <n v="439300"/>
    <n v="356400"/>
  </r>
</pivotCacheRecords>
</file>

<file path=xl/pivotCache/pivotCacheRecords4.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9">
  <r>
    <x v="0"/>
    <n v="2595"/>
    <n v="4131"/>
    <n v="4773"/>
    <n v="6175"/>
    <n v="6506"/>
    <n v="6890"/>
  </r>
  <r>
    <x v="1"/>
    <n v="1342"/>
    <n v="2312"/>
    <n v="2806"/>
    <n v="3688"/>
    <n v="3922"/>
    <n v="4122"/>
  </r>
  <r>
    <x v="2"/>
    <n v="57"/>
    <n v="86"/>
    <n v="96"/>
    <n v="120"/>
    <n v="125"/>
    <n v="130"/>
  </r>
  <r>
    <x v="3"/>
    <n v="653"/>
    <n v="1138"/>
    <n v="1339"/>
    <n v="1741"/>
    <n v="1853"/>
    <n v="1974"/>
  </r>
  <r>
    <x v="4"/>
    <n v="1760"/>
    <n v="2607"/>
    <n v="2931"/>
    <n v="3535"/>
    <n v="3682"/>
    <n v="3810"/>
  </r>
  <r>
    <x v="5"/>
    <n v="363"/>
    <n v="673"/>
    <n v="864"/>
    <n v="1198"/>
    <n v="1261"/>
    <n v="1325"/>
  </r>
  <r>
    <x v="6"/>
    <n v="39"/>
    <n v="64"/>
    <n v="85"/>
    <n v="91"/>
    <n v="92"/>
    <n v="97"/>
  </r>
  <r>
    <x v="7"/>
    <n v="153"/>
    <n v="246"/>
    <n v="276"/>
    <n v="360"/>
    <n v="382"/>
    <n v="399"/>
  </r>
  <r>
    <x v="8"/>
    <n v="547"/>
    <n v="897"/>
    <n v="1065"/>
    <n v="1440"/>
    <n v="1523"/>
    <n v="1587"/>
  </r>
  <r>
    <x v="9"/>
    <n v="420"/>
    <n v="728"/>
    <n v="843"/>
    <n v="1163"/>
    <n v="1247"/>
    <n v="1316"/>
  </r>
  <r>
    <x v="10"/>
    <n v="2111"/>
    <n v="3340"/>
    <n v="3840"/>
    <n v="4789"/>
    <n v="5024"/>
    <n v="5223"/>
  </r>
  <r>
    <x v="11"/>
    <n v="40"/>
    <n v="64"/>
    <n v="77"/>
    <n v="93"/>
    <n v="97"/>
    <n v="99"/>
  </r>
  <r>
    <x v="12"/>
    <n v="1175"/>
    <n v="1909"/>
    <n v="2203"/>
    <n v="2992"/>
    <n v="3197"/>
    <n v="3355"/>
  </r>
  <r>
    <x v="13"/>
    <n v="5"/>
    <n v="41"/>
    <n v="65"/>
    <n v="43"/>
    <n v="47"/>
    <n v="54"/>
  </r>
  <r>
    <x v="14"/>
    <n v="300"/>
    <n v="489"/>
    <n v="543"/>
    <n v="684"/>
    <n v="721"/>
    <n v="753"/>
  </r>
  <r>
    <x v="15"/>
    <n v="736"/>
    <n v="1340"/>
    <n v="1680"/>
    <n v="2194"/>
    <n v="2389"/>
    <n v="2539"/>
  </r>
  <r>
    <x v="16"/>
    <n v="1237"/>
    <n v="154"/>
    <n v="239"/>
    <n v="100"/>
    <n v="115"/>
    <n v="130"/>
  </r>
  <r>
    <x v="17"/>
    <n v="87"/>
    <n v="143"/>
    <n v="168"/>
    <n v="212"/>
    <n v="222"/>
    <n v="229"/>
  </r>
  <r>
    <x v="18"/>
    <n v="3342"/>
    <n v="5269"/>
    <n v="6071"/>
    <n v="7369"/>
    <n v="7695"/>
    <n v="796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CC50ACEE-E4F8-4BCB-937E-1AC05B681C2A}" name="PivotTable3" cacheId="2"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B67:H87" firstHeaderRow="0" firstDataRow="1" firstDataCol="1"/>
  <pivotFields count="7">
    <pivotField axis="axisRow" showAll="0">
      <items count="20">
        <item x="4"/>
        <item x="5"/>
        <item x="10"/>
        <item x="16"/>
        <item x="18"/>
        <item x="0"/>
        <item x="2"/>
        <item x="3"/>
        <item x="1"/>
        <item x="6"/>
        <item x="7"/>
        <item x="8"/>
        <item x="9"/>
        <item x="11"/>
        <item x="12"/>
        <item x="14"/>
        <item x="13"/>
        <item x="15"/>
        <item x="17"/>
        <item t="default"/>
      </items>
    </pivotField>
    <pivotField dataField="1" numFmtId="3" showAll="0"/>
    <pivotField dataField="1" numFmtId="3" showAll="0"/>
    <pivotField dataField="1" numFmtId="3" showAll="0"/>
    <pivotField dataField="1" numFmtId="3" showAll="0"/>
    <pivotField dataField="1" numFmtId="3" showAll="0"/>
    <pivotField dataField="1" numFmtId="3" showAll="0"/>
  </pivotFields>
  <rowFields count="1">
    <field x="0"/>
  </rowFields>
  <rowItems count="20">
    <i>
      <x/>
    </i>
    <i>
      <x v="1"/>
    </i>
    <i>
      <x v="2"/>
    </i>
    <i>
      <x v="3"/>
    </i>
    <i>
      <x v="4"/>
    </i>
    <i>
      <x v="5"/>
    </i>
    <i>
      <x v="6"/>
    </i>
    <i>
      <x v="7"/>
    </i>
    <i>
      <x v="8"/>
    </i>
    <i>
      <x v="9"/>
    </i>
    <i>
      <x v="10"/>
    </i>
    <i>
      <x v="11"/>
    </i>
    <i>
      <x v="12"/>
    </i>
    <i>
      <x v="13"/>
    </i>
    <i>
      <x v="14"/>
    </i>
    <i>
      <x v="15"/>
    </i>
    <i>
      <x v="16"/>
    </i>
    <i>
      <x v="17"/>
    </i>
    <i>
      <x v="18"/>
    </i>
    <i t="grand">
      <x/>
    </i>
  </rowItems>
  <colFields count="1">
    <field x="-2"/>
  </colFields>
  <colItems count="6">
    <i>
      <x/>
    </i>
    <i i="1">
      <x v="1"/>
    </i>
    <i i="2">
      <x v="2"/>
    </i>
    <i i="3">
      <x v="3"/>
    </i>
    <i i="4">
      <x v="4"/>
    </i>
    <i i="5">
      <x v="5"/>
    </i>
  </colItems>
  <dataFields count="6">
    <dataField name="Sum of May-20" fld="1" baseField="0" baseItem="0" numFmtId="3"/>
    <dataField name="Sum of Jun-20" fld="2" baseField="0" baseItem="0" numFmtId="3"/>
    <dataField name="Sum of Jul-20" fld="3" baseField="0" baseItem="0" numFmtId="3"/>
    <dataField name="Sum of Aug-20" fld="4" baseField="0" baseItem="0" numFmtId="3"/>
    <dataField name="Sum of Sep-20" fld="5" baseField="0" baseItem="0" numFmtId="3"/>
    <dataField name="Sum of Oct-20" fld="6" baseField="0" baseItem="0" numFmtId="3"/>
  </dataFields>
  <formats count="18">
    <format dxfId="17">
      <pivotArea collapsedLevelsAreSubtotals="1" fieldPosition="0">
        <references count="1">
          <reference field="0" count="0"/>
        </references>
      </pivotArea>
    </format>
    <format dxfId="16">
      <pivotArea field="0" type="button" dataOnly="0" labelOnly="1" outline="0" axis="axisRow" fieldPosition="0"/>
    </format>
    <format dxfId="15">
      <pivotArea dataOnly="0" labelOnly="1" fieldPosition="0">
        <references count="1">
          <reference field="0" count="0"/>
        </references>
      </pivotArea>
    </format>
    <format dxfId="14">
      <pivotArea dataOnly="0" labelOnly="1" outline="0" fieldPosition="0">
        <references count="1">
          <reference field="4294967294" count="2">
            <x v="0"/>
            <x v="1"/>
          </reference>
        </references>
      </pivotArea>
    </format>
    <format dxfId="13">
      <pivotArea collapsedLevelsAreSubtotals="1" fieldPosition="0">
        <references count="1">
          <reference field="0" count="0"/>
        </references>
      </pivotArea>
    </format>
    <format dxfId="12">
      <pivotArea field="0" type="button" dataOnly="0" labelOnly="1" outline="0" axis="axisRow" fieldPosition="0"/>
    </format>
    <format dxfId="11">
      <pivotArea dataOnly="0" labelOnly="1" fieldPosition="0">
        <references count="1">
          <reference field="0" count="0"/>
        </references>
      </pivotArea>
    </format>
    <format dxfId="10">
      <pivotArea dataOnly="0" labelOnly="1" outline="0" fieldPosition="0">
        <references count="1">
          <reference field="4294967294" count="2">
            <x v="0"/>
            <x v="1"/>
          </reference>
        </references>
      </pivotArea>
    </format>
    <format dxfId="9">
      <pivotArea outline="0" collapsedLevelsAreSubtotals="1" fieldPosition="0"/>
    </format>
    <format dxfId="8">
      <pivotArea outline="0" collapsedLevelsAreSubtotals="1" fieldPosition="0"/>
    </format>
    <format dxfId="7">
      <pivotArea outline="0" fieldPosition="0">
        <references count="1">
          <reference field="4294967294" count="1">
            <x v="0"/>
          </reference>
        </references>
      </pivotArea>
    </format>
    <format dxfId="6">
      <pivotArea dataOnly="0" labelOnly="1" grandRow="1" outline="0" fieldPosition="0"/>
    </format>
    <format dxfId="5">
      <pivotArea dataOnly="0" labelOnly="1" grandRow="1" outline="0" fieldPosition="0"/>
    </format>
    <format dxfId="4">
      <pivotArea outline="0" fieldPosition="0">
        <references count="1">
          <reference field="4294967294" count="1">
            <x v="1"/>
          </reference>
        </references>
      </pivotArea>
    </format>
    <format dxfId="3">
      <pivotArea outline="0" collapsedLevelsAreSubtotals="1" fieldPosition="0">
        <references count="1">
          <reference field="4294967294" count="1" selected="0">
            <x v="2"/>
          </reference>
        </references>
      </pivotArea>
    </format>
    <format dxfId="2">
      <pivotArea outline="0" collapsedLevelsAreSubtotals="1" fieldPosition="0">
        <references count="1">
          <reference field="4294967294" count="1" selected="0">
            <x v="3"/>
          </reference>
        </references>
      </pivotArea>
    </format>
    <format dxfId="1">
      <pivotArea outline="0" collapsedLevelsAreSubtotals="1" fieldPosition="0">
        <references count="1">
          <reference field="4294967294" count="1" selected="0">
            <x v="4"/>
          </reference>
        </references>
      </pivotArea>
    </format>
    <format dxfId="0">
      <pivotArea outline="0" collapsedLevelsAreSubtotals="1" fieldPosition="0">
        <references count="1">
          <reference field="4294967294" count="1" selected="0">
            <x v="5"/>
          </reference>
        </references>
      </pivotArea>
    </format>
  </formats>
  <pivotTableStyleInfo name="PivotStyleDark8" showRowHeaders="1" showColHeaders="1" showRowStripes="1" showColStripes="1"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C721131E-4257-4F46-8C7A-014BF90E9DA9}" name="PivotTable2" cacheId="1"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B41:H61" firstHeaderRow="0" firstDataRow="1" firstDataCol="1"/>
  <pivotFields count="7">
    <pivotField axis="axisRow" showAll="0">
      <items count="20">
        <item x="4"/>
        <item x="5"/>
        <item x="10"/>
        <item x="16"/>
        <item x="18"/>
        <item x="0"/>
        <item x="2"/>
        <item x="3"/>
        <item x="1"/>
        <item x="6"/>
        <item x="7"/>
        <item x="8"/>
        <item x="9"/>
        <item x="11"/>
        <item x="12"/>
        <item x="14"/>
        <item x="13"/>
        <item x="15"/>
        <item x="17"/>
        <item t="default"/>
      </items>
    </pivotField>
    <pivotField dataField="1" numFmtId="3" showAll="0"/>
    <pivotField dataField="1" numFmtId="3" showAll="0"/>
    <pivotField dataField="1" numFmtId="3" showAll="0"/>
    <pivotField dataField="1" numFmtId="3" showAll="0"/>
    <pivotField dataField="1" numFmtId="3" showAll="0"/>
    <pivotField dataField="1" numFmtId="3" showAll="0"/>
  </pivotFields>
  <rowFields count="1">
    <field x="0"/>
  </rowFields>
  <rowItems count="20">
    <i>
      <x/>
    </i>
    <i>
      <x v="1"/>
    </i>
    <i>
      <x v="2"/>
    </i>
    <i>
      <x v="3"/>
    </i>
    <i>
      <x v="4"/>
    </i>
    <i>
      <x v="5"/>
    </i>
    <i>
      <x v="6"/>
    </i>
    <i>
      <x v="7"/>
    </i>
    <i>
      <x v="8"/>
    </i>
    <i>
      <x v="9"/>
    </i>
    <i>
      <x v="10"/>
    </i>
    <i>
      <x v="11"/>
    </i>
    <i>
      <x v="12"/>
    </i>
    <i>
      <x v="13"/>
    </i>
    <i>
      <x v="14"/>
    </i>
    <i>
      <x v="15"/>
    </i>
    <i>
      <x v="16"/>
    </i>
    <i>
      <x v="17"/>
    </i>
    <i>
      <x v="18"/>
    </i>
    <i t="grand">
      <x/>
    </i>
  </rowItems>
  <colFields count="1">
    <field x="-2"/>
  </colFields>
  <colItems count="6">
    <i>
      <x/>
    </i>
    <i i="1">
      <x v="1"/>
    </i>
    <i i="2">
      <x v="2"/>
    </i>
    <i i="3">
      <x v="3"/>
    </i>
    <i i="4">
      <x v="4"/>
    </i>
    <i i="5">
      <x v="5"/>
    </i>
  </colItems>
  <dataFields count="6">
    <dataField name="Sum of May-20" fld="1" baseField="0" baseItem="0" numFmtId="3"/>
    <dataField name="Sum of Jun-20" fld="2" baseField="0" baseItem="0" numFmtId="3"/>
    <dataField name="Sum of Jul-20" fld="3" baseField="0" baseItem="0" numFmtId="3"/>
    <dataField name="Sum of Aug-20" fld="4" baseField="0" baseItem="0" numFmtId="3"/>
    <dataField name="Sum of Sep-20" fld="5" baseField="0" baseItem="0"/>
    <dataField name="Sum of Oct-20" fld="6" baseField="0" baseItem="0" numFmtId="3"/>
  </dataFields>
  <formats count="19">
    <format dxfId="36">
      <pivotArea type="all" dataOnly="0" outline="0" fieldPosition="0"/>
    </format>
    <format dxfId="35">
      <pivotArea outline="0" collapsedLevelsAreSubtotals="1" fieldPosition="0"/>
    </format>
    <format dxfId="34">
      <pivotArea field="0" type="button" dataOnly="0" labelOnly="1" outline="0" axis="axisRow" fieldPosition="0"/>
    </format>
    <format dxfId="33">
      <pivotArea dataOnly="0" labelOnly="1" fieldPosition="0">
        <references count="1">
          <reference field="0" count="0"/>
        </references>
      </pivotArea>
    </format>
    <format dxfId="32">
      <pivotArea dataOnly="0" labelOnly="1" grandRow="1" outline="0" fieldPosition="0"/>
    </format>
    <format dxfId="31">
      <pivotArea dataOnly="0" labelOnly="1" outline="0" fieldPosition="0">
        <references count="1">
          <reference field="4294967294" count="2">
            <x v="0"/>
            <x v="1"/>
          </reference>
        </references>
      </pivotArea>
    </format>
    <format dxfId="30">
      <pivotArea type="all" dataOnly="0" outline="0" fieldPosition="0"/>
    </format>
    <format dxfId="29">
      <pivotArea outline="0" collapsedLevelsAreSubtotals="1" fieldPosition="0"/>
    </format>
    <format dxfId="28">
      <pivotArea field="0" type="button" dataOnly="0" labelOnly="1" outline="0" axis="axisRow" fieldPosition="0"/>
    </format>
    <format dxfId="27">
      <pivotArea dataOnly="0" labelOnly="1" fieldPosition="0">
        <references count="1">
          <reference field="0" count="0"/>
        </references>
      </pivotArea>
    </format>
    <format dxfId="26">
      <pivotArea dataOnly="0" labelOnly="1" grandRow="1" outline="0" fieldPosition="0"/>
    </format>
    <format dxfId="25">
      <pivotArea dataOnly="0" labelOnly="1" outline="0" fieldPosition="0">
        <references count="1">
          <reference field="4294967294" count="2">
            <x v="0"/>
            <x v="1"/>
          </reference>
        </references>
      </pivotArea>
    </format>
    <format dxfId="24">
      <pivotArea outline="0" fieldPosition="0">
        <references count="1">
          <reference field="4294967294" count="1">
            <x v="0"/>
          </reference>
        </references>
      </pivotArea>
    </format>
    <format dxfId="23">
      <pivotArea outline="0" fieldPosition="0">
        <references count="1">
          <reference field="4294967294" count="1">
            <x v="1"/>
          </reference>
        </references>
      </pivotArea>
    </format>
    <format dxfId="22">
      <pivotArea outline="0" collapsedLevelsAreSubtotals="1" fieldPosition="0">
        <references count="1">
          <reference field="4294967294" count="1" selected="0">
            <x v="2"/>
          </reference>
        </references>
      </pivotArea>
    </format>
    <format dxfId="21">
      <pivotArea outline="0" collapsedLevelsAreSubtotals="1" fieldPosition="0">
        <references count="1">
          <reference field="4294967294" count="1" selected="0">
            <x v="3"/>
          </reference>
        </references>
      </pivotArea>
    </format>
    <format dxfId="20">
      <pivotArea collapsedLevelsAreSubtotals="1" fieldPosition="0">
        <references count="2">
          <reference field="4294967294" count="1" selected="0">
            <x v="4"/>
          </reference>
          <reference field="0" count="0"/>
        </references>
      </pivotArea>
    </format>
    <format dxfId="19">
      <pivotArea field="0" grandRow="1" outline="0" collapsedLevelsAreSubtotals="1" axis="axisRow" fieldPosition="0">
        <references count="1">
          <reference field="4294967294" count="1" selected="0">
            <x v="4"/>
          </reference>
        </references>
      </pivotArea>
    </format>
    <format dxfId="18">
      <pivotArea outline="0" collapsedLevelsAreSubtotals="1" fieldPosition="0">
        <references count="1">
          <reference field="4294967294" count="1" selected="0">
            <x v="5"/>
          </reference>
        </references>
      </pivotArea>
    </format>
  </formats>
  <pivotTableStyleInfo name="PivotStyleDark8" showRowHeaders="1" showColHeaders="1" showRowStripes="1" showColStripes="1"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F6BEADB0-B4F2-45EA-B039-6029D5281599}" name="PivotTable1"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B4:I37" firstHeaderRow="0" firstDataRow="1" firstDataCol="2"/>
  <pivotFields count="8">
    <pivotField axis="axisRow" outline="0" showAll="0" defaultSubtotal="0">
      <items count="32">
        <item x="23"/>
        <item x="27"/>
        <item x="19"/>
        <item x="10"/>
        <item x="15"/>
        <item x="16"/>
        <item x="21"/>
        <item x="31"/>
        <item x="1"/>
        <item x="2"/>
        <item x="3"/>
        <item x="5"/>
        <item x="6"/>
        <item x="7"/>
        <item x="11"/>
        <item x="14"/>
        <item x="18"/>
        <item x="20"/>
        <item x="25"/>
        <item x="30"/>
        <item x="0"/>
        <item x="4"/>
        <item x="8"/>
        <item x="9"/>
        <item x="13"/>
        <item x="17"/>
        <item x="22"/>
        <item x="12"/>
        <item x="24"/>
        <item x="26"/>
        <item x="28"/>
        <item x="29"/>
      </items>
    </pivotField>
    <pivotField axis="axisRow" outline="0" showAll="0" sortType="ascending" defaultSubtotal="0">
      <items count="32">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s>
    </pivotField>
    <pivotField dataField="1" numFmtId="3" showAll="0"/>
    <pivotField dataField="1" numFmtId="3" showAll="0"/>
    <pivotField dataField="1" numFmtId="3" showAll="0"/>
    <pivotField dataField="1" numFmtId="3" showAll="0"/>
    <pivotField dataField="1" numFmtId="3" showAll="0"/>
    <pivotField dataField="1" numFmtId="3" showAll="0"/>
  </pivotFields>
  <rowFields count="2">
    <field x="0"/>
    <field x="1"/>
  </rowFields>
  <rowItems count="33">
    <i>
      <x/>
      <x v="23"/>
    </i>
    <i>
      <x v="1"/>
      <x v="27"/>
    </i>
    <i>
      <x v="2"/>
      <x v="19"/>
    </i>
    <i>
      <x v="3"/>
      <x v="10"/>
    </i>
    <i>
      <x v="4"/>
      <x v="15"/>
    </i>
    <i>
      <x v="5"/>
      <x v="16"/>
    </i>
    <i>
      <x v="6"/>
      <x v="21"/>
    </i>
    <i>
      <x v="7"/>
      <x v="31"/>
    </i>
    <i>
      <x v="8"/>
      <x v="1"/>
    </i>
    <i>
      <x v="9"/>
      <x v="2"/>
    </i>
    <i>
      <x v="10"/>
      <x v="3"/>
    </i>
    <i>
      <x v="11"/>
      <x v="5"/>
    </i>
    <i>
      <x v="12"/>
      <x v="6"/>
    </i>
    <i>
      <x v="13"/>
      <x v="7"/>
    </i>
    <i>
      <x v="14"/>
      <x v="11"/>
    </i>
    <i>
      <x v="15"/>
      <x v="14"/>
    </i>
    <i>
      <x v="16"/>
      <x v="18"/>
    </i>
    <i>
      <x v="17"/>
      <x v="20"/>
    </i>
    <i>
      <x v="18"/>
      <x v="25"/>
    </i>
    <i>
      <x v="19"/>
      <x v="30"/>
    </i>
    <i>
      <x v="20"/>
      <x/>
    </i>
    <i>
      <x v="21"/>
      <x v="4"/>
    </i>
    <i>
      <x v="22"/>
      <x v="8"/>
    </i>
    <i>
      <x v="23"/>
      <x v="9"/>
    </i>
    <i>
      <x v="24"/>
      <x v="13"/>
    </i>
    <i>
      <x v="25"/>
      <x v="17"/>
    </i>
    <i>
      <x v="26"/>
      <x v="22"/>
    </i>
    <i>
      <x v="27"/>
      <x v="12"/>
    </i>
    <i>
      <x v="28"/>
      <x v="24"/>
    </i>
    <i>
      <x v="29"/>
      <x v="26"/>
    </i>
    <i>
      <x v="30"/>
      <x v="28"/>
    </i>
    <i>
      <x v="31"/>
      <x v="29"/>
    </i>
    <i t="grand">
      <x/>
    </i>
  </rowItems>
  <colFields count="1">
    <field x="-2"/>
  </colFields>
  <colItems count="6">
    <i>
      <x/>
    </i>
    <i i="1">
      <x v="1"/>
    </i>
    <i i="2">
      <x v="2"/>
    </i>
    <i i="3">
      <x v="3"/>
    </i>
    <i i="4">
      <x v="4"/>
    </i>
    <i i="5">
      <x v="5"/>
    </i>
  </colItems>
  <dataFields count="6">
    <dataField name="Sum of May-20" fld="2" baseField="0" baseItem="0"/>
    <dataField name="Sum of Jun-20" fld="3" baseField="0" baseItem="0" numFmtId="3"/>
    <dataField name="Sum of Jul-20" fld="4" baseField="0" baseItem="0" numFmtId="3"/>
    <dataField name="Sum of Aug-20" fld="5" baseField="0" baseItem="0" numFmtId="3"/>
    <dataField name="Sum of Sep-20" fld="6" baseField="0" baseItem="0" numFmtId="3"/>
    <dataField name="Sum of Oct-20" fld="7" baseField="0" baseItem="0" numFmtId="3"/>
  </dataFields>
  <formats count="20">
    <format dxfId="56">
      <pivotArea type="all" dataOnly="0" outline="0" fieldPosition="0"/>
    </format>
    <format dxfId="55">
      <pivotArea outline="0" collapsedLevelsAreSubtotals="1" fieldPosition="0"/>
    </format>
    <format dxfId="54">
      <pivotArea field="1" type="button" dataOnly="0" labelOnly="1" outline="0" axis="axisRow" fieldPosition="1"/>
    </format>
    <format dxfId="53">
      <pivotArea dataOnly="0" labelOnly="1" fieldPosition="0">
        <references count="1">
          <reference field="1" count="0"/>
        </references>
      </pivotArea>
    </format>
    <format dxfId="52">
      <pivotArea dataOnly="0" labelOnly="1" grandRow="1" outline="0" fieldPosition="0"/>
    </format>
    <format dxfId="51">
      <pivotArea dataOnly="0" labelOnly="1" outline="0" axis="axisValues" fieldPosition="0"/>
    </format>
    <format dxfId="50">
      <pivotArea type="all" dataOnly="0" outline="0" fieldPosition="0"/>
    </format>
    <format dxfId="49">
      <pivotArea outline="0" collapsedLevelsAreSubtotals="1" fieldPosition="0"/>
    </format>
    <format dxfId="48">
      <pivotArea field="1" type="button" dataOnly="0" labelOnly="1" outline="0" axis="axisRow" fieldPosition="1"/>
    </format>
    <format dxfId="47">
      <pivotArea dataOnly="0" labelOnly="1" fieldPosition="0">
        <references count="1">
          <reference field="1" count="0"/>
        </references>
      </pivotArea>
    </format>
    <format dxfId="46">
      <pivotArea dataOnly="0" labelOnly="1" grandRow="1" outline="0" fieldPosition="0"/>
    </format>
    <format dxfId="45">
      <pivotArea dataOnly="0" labelOnly="1" outline="0" axis="axisValues" fieldPosition="0"/>
    </format>
    <format dxfId="44">
      <pivotArea outline="0" fieldPosition="0">
        <references count="1">
          <reference field="4294967294" count="1">
            <x v="1"/>
          </reference>
        </references>
      </pivotArea>
    </format>
    <format dxfId="43">
      <pivotArea outline="0" collapsedLevelsAreSubtotals="1" fieldPosition="0">
        <references count="3">
          <reference field="4294967294" count="1" selected="0">
            <x v="0"/>
          </reference>
          <reference field="0" count="0" selected="0"/>
          <reference field="1" count="0" selected="0"/>
        </references>
      </pivotArea>
    </format>
    <format dxfId="42">
      <pivotArea field="0" grandRow="1" outline="0" collapsedLevelsAreSubtotals="1" axis="axisRow" fieldPosition="0">
        <references count="1">
          <reference field="4294967294" count="1" selected="0">
            <x v="0"/>
          </reference>
        </references>
      </pivotArea>
    </format>
    <format dxfId="41">
      <pivotArea outline="0" collapsedLevelsAreSubtotals="1" fieldPosition="0">
        <references count="1">
          <reference field="4294967294" count="1" selected="0">
            <x v="2"/>
          </reference>
        </references>
      </pivotArea>
    </format>
    <format dxfId="40">
      <pivotArea outline="0" collapsedLevelsAreSubtotals="1" fieldPosition="0">
        <references count="1">
          <reference field="4294967294" count="1" selected="0">
            <x v="3"/>
          </reference>
        </references>
      </pivotArea>
    </format>
    <format dxfId="39">
      <pivotArea outline="0" collapsedLevelsAreSubtotals="1" fieldPosition="0">
        <references count="3">
          <reference field="4294967294" count="1" selected="0">
            <x v="4"/>
          </reference>
          <reference field="0" count="0" selected="0"/>
          <reference field="1" count="0" selected="0"/>
        </references>
      </pivotArea>
    </format>
    <format dxfId="38">
      <pivotArea outline="0" fieldPosition="0">
        <references count="1">
          <reference field="4294967294" count="1">
            <x v="4"/>
          </reference>
        </references>
      </pivotArea>
    </format>
    <format dxfId="37">
      <pivotArea outline="0" fieldPosition="0">
        <references count="1">
          <reference field="4294967294" count="1">
            <x v="5"/>
          </reference>
        </references>
      </pivotArea>
    </format>
  </formats>
  <pivotTableStyleInfo name="PivotStyleDark8" showRowHeaders="1" showColHeaders="1" showRowStripes="1" showColStripes="1"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020CB0FB-1A64-4FD1-AB6A-8E162511BC47}" name="PivotTable4" cacheId="3"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B93:H113" firstHeaderRow="0" firstDataRow="1" firstDataCol="1"/>
  <pivotFields count="7">
    <pivotField axis="axisRow" showAll="0">
      <items count="20">
        <item x="4"/>
        <item x="5"/>
        <item x="10"/>
        <item x="16"/>
        <item x="18"/>
        <item x="0"/>
        <item x="2"/>
        <item x="3"/>
        <item x="1"/>
        <item x="6"/>
        <item x="7"/>
        <item x="8"/>
        <item x="9"/>
        <item x="11"/>
        <item x="12"/>
        <item x="14"/>
        <item x="13"/>
        <item x="15"/>
        <item x="17"/>
        <item t="default"/>
      </items>
    </pivotField>
    <pivotField dataField="1" numFmtId="164" showAll="0"/>
    <pivotField dataField="1" numFmtId="164" showAll="0"/>
    <pivotField dataField="1" numFmtId="164" showAll="0"/>
    <pivotField dataField="1" numFmtId="164" showAll="0"/>
    <pivotField dataField="1" numFmtId="3" showAll="0"/>
    <pivotField dataField="1" numFmtId="164" showAll="0"/>
  </pivotFields>
  <rowFields count="1">
    <field x="0"/>
  </rowFields>
  <rowItems count="20">
    <i>
      <x/>
    </i>
    <i>
      <x v="1"/>
    </i>
    <i>
      <x v="2"/>
    </i>
    <i>
      <x v="3"/>
    </i>
    <i>
      <x v="4"/>
    </i>
    <i>
      <x v="5"/>
    </i>
    <i>
      <x v="6"/>
    </i>
    <i>
      <x v="7"/>
    </i>
    <i>
      <x v="8"/>
    </i>
    <i>
      <x v="9"/>
    </i>
    <i>
      <x v="10"/>
    </i>
    <i>
      <x v="11"/>
    </i>
    <i>
      <x v="12"/>
    </i>
    <i>
      <x v="13"/>
    </i>
    <i>
      <x v="14"/>
    </i>
    <i>
      <x v="15"/>
    </i>
    <i>
      <x v="16"/>
    </i>
    <i>
      <x v="17"/>
    </i>
    <i>
      <x v="18"/>
    </i>
    <i t="grand">
      <x/>
    </i>
  </rowItems>
  <colFields count="1">
    <field x="-2"/>
  </colFields>
  <colItems count="6">
    <i>
      <x/>
    </i>
    <i i="1">
      <x v="1"/>
    </i>
    <i i="2">
      <x v="2"/>
    </i>
    <i i="3">
      <x v="3"/>
    </i>
    <i i="4">
      <x v="4"/>
    </i>
    <i i="5">
      <x v="5"/>
    </i>
  </colItems>
  <dataFields count="6">
    <dataField name="Sum of May-20" fld="1" baseField="0" baseItem="0" numFmtId="164"/>
    <dataField name="Sum of Jun-20" fld="2" baseField="0" baseItem="0" numFmtId="164"/>
    <dataField name="Sum of Jul-20" fld="3" baseField="0" baseItem="0" numFmtId="164"/>
    <dataField name="Sum of Aug-20" fld="4" baseField="0" baseItem="0" numFmtId="164"/>
    <dataField name="Sum of Sep-20" fld="5" baseField="0" baseItem="0" numFmtId="164"/>
    <dataField name="Sum of Oct-20" fld="6" baseField="0" baseItem="0" numFmtId="164"/>
  </dataFields>
  <formats count="18">
    <format dxfId="74">
      <pivotArea type="all" dataOnly="0" outline="0" fieldPosition="0"/>
    </format>
    <format dxfId="73">
      <pivotArea outline="0" collapsedLevelsAreSubtotals="1" fieldPosition="0"/>
    </format>
    <format dxfId="72">
      <pivotArea field="0" type="button" dataOnly="0" labelOnly="1" outline="0" axis="axisRow" fieldPosition="0"/>
    </format>
    <format dxfId="71">
      <pivotArea dataOnly="0" labelOnly="1" fieldPosition="0">
        <references count="1">
          <reference field="0" count="0"/>
        </references>
      </pivotArea>
    </format>
    <format dxfId="70">
      <pivotArea dataOnly="0" labelOnly="1" grandRow="1" outline="0" fieldPosition="0"/>
    </format>
    <format dxfId="69">
      <pivotArea dataOnly="0" labelOnly="1" outline="0" fieldPosition="0">
        <references count="1">
          <reference field="4294967294" count="2">
            <x v="0"/>
            <x v="1"/>
          </reference>
        </references>
      </pivotArea>
    </format>
    <format dxfId="68">
      <pivotArea type="all" dataOnly="0" outline="0" fieldPosition="0"/>
    </format>
    <format dxfId="67">
      <pivotArea outline="0" collapsedLevelsAreSubtotals="1" fieldPosition="0"/>
    </format>
    <format dxfId="66">
      <pivotArea field="0" type="button" dataOnly="0" labelOnly="1" outline="0" axis="axisRow" fieldPosition="0"/>
    </format>
    <format dxfId="65">
      <pivotArea dataOnly="0" labelOnly="1" fieldPosition="0">
        <references count="1">
          <reference field="0" count="0"/>
        </references>
      </pivotArea>
    </format>
    <format dxfId="64">
      <pivotArea dataOnly="0" labelOnly="1" grandRow="1" outline="0" fieldPosition="0"/>
    </format>
    <format dxfId="63">
      <pivotArea dataOnly="0" labelOnly="1" outline="0" fieldPosition="0">
        <references count="1">
          <reference field="4294967294" count="2">
            <x v="0"/>
            <x v="1"/>
          </reference>
        </references>
      </pivotArea>
    </format>
    <format dxfId="62">
      <pivotArea outline="0" fieldPosition="0">
        <references count="1">
          <reference field="4294967294" count="1">
            <x v="0"/>
          </reference>
        </references>
      </pivotArea>
    </format>
    <format dxfId="61">
      <pivotArea outline="0" fieldPosition="0">
        <references count="1">
          <reference field="4294967294" count="1">
            <x v="1"/>
          </reference>
        </references>
      </pivotArea>
    </format>
    <format dxfId="60">
      <pivotArea outline="0" collapsedLevelsAreSubtotals="1" fieldPosition="0">
        <references count="1">
          <reference field="4294967294" count="1" selected="0">
            <x v="2"/>
          </reference>
        </references>
      </pivotArea>
    </format>
    <format dxfId="59">
      <pivotArea outline="0" collapsedLevelsAreSubtotals="1" fieldPosition="0">
        <references count="1">
          <reference field="4294967294" count="1" selected="0">
            <x v="3"/>
          </reference>
        </references>
      </pivotArea>
    </format>
    <format dxfId="58">
      <pivotArea outline="0" collapsedLevelsAreSubtotals="1" fieldPosition="0">
        <references count="1">
          <reference field="4294967294" count="1" selected="0">
            <x v="4"/>
          </reference>
        </references>
      </pivotArea>
    </format>
    <format dxfId="57">
      <pivotArea outline="0" collapsedLevelsAreSubtotals="1" fieldPosition="0">
        <references count="1">
          <reference field="4294967294" count="1" selected="0">
            <x v="5"/>
          </reference>
        </references>
      </pivotArea>
    </format>
  </formats>
  <pivotTableStyleInfo name="PivotStyleDark8" showRowHeaders="1" showColHeaders="1" showRowStripes="1" showColStripes="1"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gov.uk/government/statistics/coronavirus-job-retention-scheme-statistics-august-2020" TargetMode="External"/><Relationship Id="rId7" Type="http://schemas.openxmlformats.org/officeDocument/2006/relationships/hyperlink" Target="https://www.gov.uk/government/statistics/coronavirus-job-retention-scheme-statistics-december-2020" TargetMode="External"/><Relationship Id="rId2" Type="http://schemas.openxmlformats.org/officeDocument/2006/relationships/hyperlink" Target="https://www.gov.uk/government/statistics/coronavirus-job-retention-scheme-statistics-july-2020" TargetMode="External"/><Relationship Id="rId1" Type="http://schemas.openxmlformats.org/officeDocument/2006/relationships/hyperlink" Target="https://www.gov.uk/government/statistics/coronavirus-job-retention-scheme-statistics-june-2020" TargetMode="External"/><Relationship Id="rId6" Type="http://schemas.openxmlformats.org/officeDocument/2006/relationships/hyperlink" Target="https://www.gov.uk/government/statistics/coronavirus-job-retention-scheme-statistics-november-2020" TargetMode="External"/><Relationship Id="rId5" Type="http://schemas.openxmlformats.org/officeDocument/2006/relationships/hyperlink" Target="https://www.gov.uk/government/statistics/coronavirus-job-retention-scheme-statistics-october-2020" TargetMode="External"/><Relationship Id="rId4" Type="http://schemas.openxmlformats.org/officeDocument/2006/relationships/hyperlink" Target="https://www.gov.uk/government/statistics/coronavirus-job-retention-scheme-statistics-september-2020"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5" Type="http://schemas.openxmlformats.org/officeDocument/2006/relationships/printerSettings" Target="../printerSettings/printerSettings6.bin"/><Relationship Id="rId4" Type="http://schemas.openxmlformats.org/officeDocument/2006/relationships/pivotTable" Target="../pivotTables/pivotTable4.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D9E202-917A-4783-A8F4-1F16FD339219}">
  <sheetPr codeName="Sheet1"/>
  <dimension ref="A1:A14"/>
  <sheetViews>
    <sheetView tabSelected="1" workbookViewId="0"/>
  </sheetViews>
  <sheetFormatPr defaultRowHeight="15" x14ac:dyDescent="0.25"/>
  <cols>
    <col min="1" max="1" width="133.85546875" customWidth="1"/>
    <col min="2" max="2" width="4.42578125" customWidth="1"/>
  </cols>
  <sheetData>
    <row r="1" spans="1:1" ht="21" x14ac:dyDescent="0.25">
      <c r="A1" s="1" t="s">
        <v>0</v>
      </c>
    </row>
    <row r="2" spans="1:1" x14ac:dyDescent="0.25">
      <c r="A2" s="2" t="s">
        <v>1</v>
      </c>
    </row>
    <row r="3" spans="1:1" x14ac:dyDescent="0.25">
      <c r="A3" s="2" t="s">
        <v>110</v>
      </c>
    </row>
    <row r="4" spans="1:1" x14ac:dyDescent="0.25">
      <c r="A4" s="2" t="s">
        <v>111</v>
      </c>
    </row>
    <row r="5" spans="1:1" x14ac:dyDescent="0.25">
      <c r="A5" s="2" t="s">
        <v>155</v>
      </c>
    </row>
    <row r="6" spans="1:1" x14ac:dyDescent="0.25">
      <c r="A6" s="2" t="s">
        <v>156</v>
      </c>
    </row>
    <row r="7" spans="1:1" x14ac:dyDescent="0.25">
      <c r="A7" s="2" t="s">
        <v>968</v>
      </c>
    </row>
    <row r="8" spans="1:1" x14ac:dyDescent="0.25">
      <c r="A8" s="193" t="s">
        <v>974</v>
      </c>
    </row>
    <row r="9" spans="1:1" x14ac:dyDescent="0.25">
      <c r="A9" s="193"/>
    </row>
    <row r="10" spans="1:1" x14ac:dyDescent="0.25">
      <c r="A10" t="s">
        <v>2</v>
      </c>
    </row>
    <row r="11" spans="1:1" ht="75" x14ac:dyDescent="0.25">
      <c r="A11" s="3" t="s">
        <v>3</v>
      </c>
    </row>
    <row r="13" spans="1:1" ht="15.75" x14ac:dyDescent="0.25">
      <c r="A13" t="s">
        <v>975</v>
      </c>
    </row>
    <row r="14" spans="1:1" ht="15.75" x14ac:dyDescent="0.25">
      <c r="A14" t="s">
        <v>976</v>
      </c>
    </row>
  </sheetData>
  <hyperlinks>
    <hyperlink ref="A2" r:id="rId1" xr:uid="{47E89581-6B2D-421C-A969-9B54249858B6}"/>
    <hyperlink ref="A3" r:id="rId2" xr:uid="{C0F4619A-3024-47B7-9A64-01F8549E94B3}"/>
    <hyperlink ref="A4" r:id="rId3" xr:uid="{E3D807BE-A31A-49C0-8C02-26EE1F17E384}"/>
    <hyperlink ref="A5" r:id="rId4" xr:uid="{7F895392-41BC-4770-9A44-41550F93A524}"/>
    <hyperlink ref="A6" r:id="rId5" xr:uid="{19A8B6A5-EDB9-4A63-AC2F-925ACB7AFD48}"/>
    <hyperlink ref="A7" r:id="rId6" xr:uid="{A8DA60F4-5C74-4E76-B156-AA92730BD0BD}"/>
    <hyperlink ref="A8" r:id="rId7" xr:uid="{B8A8B6D5-D0F2-42D2-8822-1DB5C338753A}"/>
  </hyperlinks>
  <pageMargins left="0.7" right="0.7" top="0.75" bottom="0.75" header="0.3" footer="0.3"/>
  <pageSetup paperSize="9" orientation="portrait"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474A2F-5DAC-4BB0-BAC5-FFA1BBFE8BF6}">
  <sheetPr codeName="Sheet6"/>
  <dimension ref="B1:M72"/>
  <sheetViews>
    <sheetView zoomScale="80" zoomScaleNormal="80" workbookViewId="0"/>
  </sheetViews>
  <sheetFormatPr defaultRowHeight="15" x14ac:dyDescent="0.25"/>
  <cols>
    <col min="2" max="2" width="51.28515625" bestFit="1" customWidth="1"/>
    <col min="3" max="3" width="13.28515625" customWidth="1"/>
    <col min="4" max="4" width="16.140625" customWidth="1"/>
    <col min="5" max="9" width="13.28515625" customWidth="1"/>
    <col min="10" max="10" width="24.7109375" customWidth="1"/>
    <col min="11" max="12" width="28" bestFit="1" customWidth="1"/>
    <col min="13" max="13" width="17.140625" bestFit="1" customWidth="1"/>
    <col min="15" max="15" width="16.140625" bestFit="1" customWidth="1"/>
    <col min="17" max="17" width="17.140625" bestFit="1" customWidth="1"/>
    <col min="18" max="18" width="8.140625" bestFit="1" customWidth="1"/>
  </cols>
  <sheetData>
    <row r="1" spans="2:13" ht="42" x14ac:dyDescent="0.25">
      <c r="B1" s="6" t="s">
        <v>67</v>
      </c>
    </row>
    <row r="3" spans="2:13" x14ac:dyDescent="0.25">
      <c r="C3" s="4">
        <v>2</v>
      </c>
      <c r="D3" s="4">
        <v>3</v>
      </c>
      <c r="E3" s="4">
        <v>4</v>
      </c>
      <c r="F3" s="4">
        <v>5</v>
      </c>
      <c r="G3" s="4">
        <v>6</v>
      </c>
      <c r="H3" s="4">
        <v>7</v>
      </c>
      <c r="I3" s="4"/>
    </row>
    <row r="4" spans="2:13" x14ac:dyDescent="0.25">
      <c r="B4" s="31"/>
      <c r="C4" s="248" t="s">
        <v>87</v>
      </c>
      <c r="D4" s="248"/>
      <c r="E4" s="248"/>
      <c r="F4" s="248"/>
      <c r="G4" s="248"/>
      <c r="H4" s="248"/>
      <c r="I4" s="46" t="s">
        <v>120</v>
      </c>
    </row>
    <row r="5" spans="2:13" ht="23.25" x14ac:dyDescent="0.25">
      <c r="B5" s="20" t="s">
        <v>103</v>
      </c>
      <c r="C5" s="17">
        <v>43952</v>
      </c>
      <c r="D5" s="17">
        <v>43983</v>
      </c>
      <c r="E5" s="17">
        <v>44013</v>
      </c>
      <c r="F5" s="17">
        <v>44044</v>
      </c>
      <c r="G5" s="17">
        <v>44075</v>
      </c>
      <c r="H5" s="17">
        <v>44105</v>
      </c>
      <c r="I5" s="21"/>
      <c r="J5" s="28"/>
      <c r="M5" s="14"/>
    </row>
    <row r="6" spans="2:13" x14ac:dyDescent="0.25">
      <c r="B6" s="9" t="s">
        <v>94</v>
      </c>
      <c r="C6" s="12">
        <f>VLOOKUP($B6,PIVOTS!$B$42:$H$62,C$3,FALSE)</f>
        <v>161900</v>
      </c>
      <c r="D6" s="12">
        <f>VLOOKUP($B6,PIVOTS!$B$42:$H$62,D$3,FALSE)</f>
        <v>176100</v>
      </c>
      <c r="E6" s="12">
        <f>VLOOKUP($B6,PIVOTS!$B$42:$H$62,E$3,FALSE)</f>
        <v>121600</v>
      </c>
      <c r="F6" s="12">
        <f>VLOOKUP($B6,PIVOTS!$B$42:$H$62,F$3,FALSE)</f>
        <v>102200</v>
      </c>
      <c r="G6" s="12">
        <f>VLOOKUP($B6,PIVOTS!$B$42:$H$62,G$3,FALSE)</f>
        <v>91300</v>
      </c>
      <c r="H6" s="12">
        <f>VLOOKUP($B6,PIVOTS!$B$42:$H$62,H$3,FALSE)</f>
        <v>81900</v>
      </c>
      <c r="I6" s="47">
        <f>H6/SUM($H$6:$H$24)</f>
        <v>0.1612839700669555</v>
      </c>
      <c r="J6" s="15"/>
      <c r="M6" s="15"/>
    </row>
    <row r="7" spans="2:13" x14ac:dyDescent="0.25">
      <c r="B7" s="9" t="s">
        <v>166</v>
      </c>
      <c r="C7" s="12">
        <f>VLOOKUP($B7,PIVOTS!$B$42:$H$62,C$3,FALSE)</f>
        <v>126500</v>
      </c>
      <c r="D7" s="12">
        <f>VLOOKUP($B7,PIVOTS!$B$42:$H$62,D$3,FALSE)</f>
        <v>147200</v>
      </c>
      <c r="E7" s="12">
        <f>VLOOKUP($B7,PIVOTS!$B$42:$H$62,E$3,FALSE)</f>
        <v>114900</v>
      </c>
      <c r="F7" s="12">
        <f>VLOOKUP($B7,PIVOTS!$B$42:$H$62,F$3,FALSE)</f>
        <v>102400</v>
      </c>
      <c r="G7" s="12">
        <f>VLOOKUP($B7,PIVOTS!$B$42:$H$62,G$3,FALSE)</f>
        <v>91500</v>
      </c>
      <c r="H7" s="12">
        <f>VLOOKUP($B7,PIVOTS!$B$42:$H$62,H$3,FALSE)</f>
        <v>81800</v>
      </c>
      <c r="I7" s="47">
        <f t="shared" ref="I7:I24" si="0">H7/SUM($H$6:$H$24)</f>
        <v>0.16108704214257583</v>
      </c>
      <c r="J7" s="15"/>
      <c r="M7" s="15"/>
    </row>
    <row r="8" spans="2:13" x14ac:dyDescent="0.25">
      <c r="B8" s="9" t="s">
        <v>93</v>
      </c>
      <c r="C8" s="12">
        <f>VLOOKUP($B8,PIVOTS!$B$42:$H$62,C$3,FALSE)</f>
        <v>154400</v>
      </c>
      <c r="D8" s="12">
        <f>VLOOKUP($B8,PIVOTS!$B$42:$H$62,D$3,FALSE)</f>
        <v>171400</v>
      </c>
      <c r="E8" s="12">
        <f>VLOOKUP($B8,PIVOTS!$B$42:$H$62,E$3,FALSE)</f>
        <v>96800</v>
      </c>
      <c r="F8" s="12">
        <f>VLOOKUP($B8,PIVOTS!$B$42:$H$62,F$3,FALSE)</f>
        <v>77700</v>
      </c>
      <c r="G8" s="12">
        <f>VLOOKUP($B8,PIVOTS!$B$42:$H$62,G$3,FALSE)</f>
        <v>68200</v>
      </c>
      <c r="H8" s="12">
        <f>VLOOKUP($B8,PIVOTS!$B$42:$H$62,H$3,FALSE)</f>
        <v>59300</v>
      </c>
      <c r="I8" s="47">
        <f t="shared" si="0"/>
        <v>0.11677825915714848</v>
      </c>
      <c r="J8" s="15"/>
      <c r="M8" s="15"/>
    </row>
    <row r="9" spans="2:13" x14ac:dyDescent="0.25">
      <c r="B9" s="9" t="s">
        <v>172</v>
      </c>
      <c r="C9" s="12">
        <f>VLOOKUP($B9,PIVOTS!$B$42:$H$62,C$3,FALSE)</f>
        <v>102000</v>
      </c>
      <c r="D9" s="12">
        <f>VLOOKUP($B9,PIVOTS!$B$42:$H$62,D$3,FALSE)</f>
        <v>109800</v>
      </c>
      <c r="E9" s="12">
        <f>VLOOKUP($B9,PIVOTS!$B$42:$H$62,E$3,FALSE)</f>
        <v>79200</v>
      </c>
      <c r="F9" s="12">
        <f>VLOOKUP($B9,PIVOTS!$B$42:$H$62,F$3,FALSE)</f>
        <v>64400</v>
      </c>
      <c r="G9" s="12">
        <f>VLOOKUP($B9,PIVOTS!$B$42:$H$62,G$3,FALSE)</f>
        <v>59500</v>
      </c>
      <c r="H9" s="12">
        <f>VLOOKUP($B9,PIVOTS!$B$42:$H$62,H$3,FALSE)</f>
        <v>58700</v>
      </c>
      <c r="I9" s="47">
        <f t="shared" si="0"/>
        <v>0.11559669161087043</v>
      </c>
      <c r="J9" s="15"/>
      <c r="M9" s="15"/>
    </row>
    <row r="10" spans="2:13" x14ac:dyDescent="0.25">
      <c r="B10" s="9" t="s">
        <v>162</v>
      </c>
      <c r="C10" s="12">
        <f>VLOOKUP($B10,PIVOTS!$B$42:$H$62,C$3,FALSE)</f>
        <v>88800</v>
      </c>
      <c r="D10" s="12">
        <f>VLOOKUP($B10,PIVOTS!$B$42:$H$62,D$3,FALSE)</f>
        <v>100000</v>
      </c>
      <c r="E10" s="12">
        <f>VLOOKUP($B10,PIVOTS!$B$42:$H$62,E$3,FALSE)</f>
        <v>72100</v>
      </c>
      <c r="F10" s="12">
        <f>VLOOKUP($B10,PIVOTS!$B$42:$H$62,F$3,FALSE)</f>
        <v>62700</v>
      </c>
      <c r="G10" s="12">
        <f>VLOOKUP($B10,PIVOTS!$B$42:$H$62,G$3,FALSE)</f>
        <v>56800</v>
      </c>
      <c r="H10" s="12">
        <f>VLOOKUP($B10,PIVOTS!$B$42:$H$62,H$3,FALSE)</f>
        <v>51000</v>
      </c>
      <c r="I10" s="47">
        <f t="shared" si="0"/>
        <v>0.10043324143363529</v>
      </c>
      <c r="J10" s="15"/>
      <c r="M10" s="15"/>
    </row>
    <row r="11" spans="2:13" x14ac:dyDescent="0.25">
      <c r="B11" s="9" t="s">
        <v>92</v>
      </c>
      <c r="C11" s="12">
        <f>VLOOKUP($B11,PIVOTS!$B$42:$H$62,C$3,FALSE)</f>
        <v>67400</v>
      </c>
      <c r="D11" s="12">
        <f>VLOOKUP($B11,PIVOTS!$B$42:$H$62,D$3,FALSE)</f>
        <v>73700</v>
      </c>
      <c r="E11" s="12">
        <f>VLOOKUP($B11,PIVOTS!$B$42:$H$62,E$3,FALSE)</f>
        <v>52900</v>
      </c>
      <c r="F11" s="12">
        <f>VLOOKUP($B11,PIVOTS!$B$42:$H$62,F$3,FALSE)</f>
        <v>44200</v>
      </c>
      <c r="G11" s="12">
        <f>VLOOKUP($B11,PIVOTS!$B$42:$H$62,G$3,FALSE)</f>
        <v>40400</v>
      </c>
      <c r="H11" s="12">
        <f>VLOOKUP($B11,PIVOTS!$B$42:$H$62,H$3,FALSE)</f>
        <v>35300</v>
      </c>
      <c r="I11" s="47">
        <f t="shared" si="0"/>
        <v>6.9515557306025988E-2</v>
      </c>
      <c r="J11" s="15"/>
      <c r="M11" s="15"/>
    </row>
    <row r="12" spans="2:13" x14ac:dyDescent="0.25">
      <c r="B12" s="9" t="s">
        <v>175</v>
      </c>
      <c r="C12" s="12">
        <f>VLOOKUP($B12,PIVOTS!$B$42:$H$62,C$3,FALSE)</f>
        <v>47600</v>
      </c>
      <c r="D12" s="12">
        <f>VLOOKUP($B12,PIVOTS!$B$42:$H$62,D$3,FALSE)</f>
        <v>57400</v>
      </c>
      <c r="E12" s="12">
        <f>VLOOKUP($B12,PIVOTS!$B$42:$H$62,E$3,FALSE)</f>
        <v>46000</v>
      </c>
      <c r="F12" s="12">
        <f>VLOOKUP($B12,PIVOTS!$B$42:$H$62,F$3,FALSE)</f>
        <v>41000</v>
      </c>
      <c r="G12" s="12">
        <f>VLOOKUP($B12,PIVOTS!$B$42:$H$62,G$3,FALSE)</f>
        <v>36400</v>
      </c>
      <c r="H12" s="12">
        <f>VLOOKUP($B12,PIVOTS!$B$42:$H$62,H$3,FALSE)</f>
        <v>32300</v>
      </c>
      <c r="I12" s="47">
        <f t="shared" si="0"/>
        <v>6.3607719574635679E-2</v>
      </c>
      <c r="J12" s="15"/>
      <c r="M12" s="15"/>
    </row>
    <row r="13" spans="2:13" x14ac:dyDescent="0.25">
      <c r="B13" s="9" t="s">
        <v>164</v>
      </c>
      <c r="C13" s="12">
        <f>VLOOKUP($B13,PIVOTS!$B$42:$H$62,C$3,FALSE)</f>
        <v>47000</v>
      </c>
      <c r="D13" s="12">
        <f>VLOOKUP($B13,PIVOTS!$B$42:$H$62,D$3,FALSE)</f>
        <v>53500</v>
      </c>
      <c r="E13" s="12">
        <f>VLOOKUP($B13,PIVOTS!$B$42:$H$62,E$3,FALSE)</f>
        <v>42900</v>
      </c>
      <c r="F13" s="12">
        <f>VLOOKUP($B13,PIVOTS!$B$42:$H$62,F$3,FALSE)</f>
        <v>35800</v>
      </c>
      <c r="G13" s="12">
        <f>VLOOKUP($B13,PIVOTS!$B$42:$H$62,G$3,FALSE)</f>
        <v>29300</v>
      </c>
      <c r="H13" s="12">
        <f>VLOOKUP($B13,PIVOTS!$B$42:$H$62,H$3,FALSE)</f>
        <v>24800</v>
      </c>
      <c r="I13" s="47">
        <f t="shared" si="0"/>
        <v>4.8838125246159908E-2</v>
      </c>
      <c r="J13" s="15"/>
      <c r="M13" s="15"/>
    </row>
    <row r="14" spans="2:13" x14ac:dyDescent="0.25">
      <c r="B14" s="9" t="s">
        <v>169</v>
      </c>
      <c r="C14" s="12">
        <f>VLOOKUP($B14,PIVOTS!$B$42:$H$62,C$3,FALSE)</f>
        <v>36500</v>
      </c>
      <c r="D14" s="12">
        <f>VLOOKUP($B14,PIVOTS!$B$42:$H$62,D$3,FALSE)</f>
        <v>42000</v>
      </c>
      <c r="E14" s="12">
        <f>VLOOKUP($B14,PIVOTS!$B$42:$H$62,E$3,FALSE)</f>
        <v>30500</v>
      </c>
      <c r="F14" s="12">
        <f>VLOOKUP($B14,PIVOTS!$B$42:$H$62,F$3,FALSE)</f>
        <v>25700</v>
      </c>
      <c r="G14" s="12">
        <f>VLOOKUP($B14,PIVOTS!$B$42:$H$62,G$3,FALSE)</f>
        <v>23500</v>
      </c>
      <c r="H14" s="12">
        <f>VLOOKUP($B14,PIVOTS!$B$42:$H$62,H$3,FALSE)</f>
        <v>21100</v>
      </c>
      <c r="I14" s="47">
        <f t="shared" si="0"/>
        <v>4.1551792044111857E-2</v>
      </c>
      <c r="J14" s="15"/>
      <c r="M14" s="15"/>
    </row>
    <row r="15" spans="2:13" x14ac:dyDescent="0.25">
      <c r="B15" s="9" t="s">
        <v>161</v>
      </c>
      <c r="C15" s="12">
        <f>VLOOKUP($B15,PIVOTS!$B$42:$H$62,C$3,FALSE)</f>
        <v>26600</v>
      </c>
      <c r="D15" s="12">
        <f>VLOOKUP($B15,PIVOTS!$B$42:$H$62,D$3,FALSE)</f>
        <v>29700</v>
      </c>
      <c r="E15" s="12">
        <f>VLOOKUP($B15,PIVOTS!$B$42:$H$62,E$3,FALSE)</f>
        <v>24400</v>
      </c>
      <c r="F15" s="12">
        <f>VLOOKUP($B15,PIVOTS!$B$42:$H$62,F$3,FALSE)</f>
        <v>21400</v>
      </c>
      <c r="G15" s="12">
        <f>VLOOKUP($B15,PIVOTS!$B$42:$H$62,G$3,FALSE)</f>
        <v>19500</v>
      </c>
      <c r="H15" s="12">
        <f>VLOOKUP($B15,PIVOTS!$B$42:$H$62,H$3,FALSE)</f>
        <v>18200</v>
      </c>
      <c r="I15" s="47">
        <f t="shared" si="0"/>
        <v>3.5840882237101218E-2</v>
      </c>
      <c r="J15" s="15"/>
      <c r="M15" s="15"/>
    </row>
    <row r="16" spans="2:13" x14ac:dyDescent="0.25">
      <c r="B16" s="9" t="s">
        <v>167</v>
      </c>
      <c r="C16" s="12">
        <f>VLOOKUP($B16,PIVOTS!$B$42:$H$62,C$3,FALSE)</f>
        <v>25200</v>
      </c>
      <c r="D16" s="12">
        <f>VLOOKUP($B16,PIVOTS!$B$42:$H$62,D$3,FALSE)</f>
        <v>28100</v>
      </c>
      <c r="E16" s="12">
        <f>VLOOKUP($B16,PIVOTS!$B$42:$H$62,E$3,FALSE)</f>
        <v>21100</v>
      </c>
      <c r="F16" s="12">
        <f>VLOOKUP($B16,PIVOTS!$B$42:$H$62,F$3,FALSE)</f>
        <v>18100</v>
      </c>
      <c r="G16" s="12">
        <f>VLOOKUP($B16,PIVOTS!$B$42:$H$62,G$3,FALSE)</f>
        <v>15900</v>
      </c>
      <c r="H16" s="12">
        <f>VLOOKUP($B16,PIVOTS!$B$42:$H$62,H$3,FALSE)</f>
        <v>14400</v>
      </c>
      <c r="I16" s="47">
        <f t="shared" si="0"/>
        <v>2.8357621110673494E-2</v>
      </c>
      <c r="J16" s="15"/>
      <c r="M16" s="15"/>
    </row>
    <row r="17" spans="2:13" x14ac:dyDescent="0.25">
      <c r="B17" s="9" t="s">
        <v>100</v>
      </c>
      <c r="C17" s="12">
        <f>VLOOKUP($B17,PIVOTS!$B$42:$H$62,C$3,FALSE)</f>
        <v>20800</v>
      </c>
      <c r="D17" s="12">
        <f>VLOOKUP($B17,PIVOTS!$B$42:$H$62,D$3,FALSE)</f>
        <v>23800</v>
      </c>
      <c r="E17" s="12">
        <f>VLOOKUP($B17,PIVOTS!$B$42:$H$62,E$3,FALSE)</f>
        <v>20400</v>
      </c>
      <c r="F17" s="12">
        <f>VLOOKUP($B17,PIVOTS!$B$42:$H$62,F$3,FALSE)</f>
        <v>18300</v>
      </c>
      <c r="G17" s="12">
        <f>VLOOKUP($B17,PIVOTS!$B$42:$H$62,G$3,FALSE)</f>
        <v>14400</v>
      </c>
      <c r="H17" s="12">
        <f>VLOOKUP($B17,PIVOTS!$B$42:$H$62,H$3,FALSE)</f>
        <v>12400</v>
      </c>
      <c r="I17" s="47">
        <f t="shared" si="0"/>
        <v>2.4419062623079954E-2</v>
      </c>
      <c r="J17" s="15"/>
      <c r="M17" s="15"/>
    </row>
    <row r="18" spans="2:13" x14ac:dyDescent="0.25">
      <c r="B18" s="9" t="s">
        <v>174</v>
      </c>
      <c r="C18" s="12">
        <f>VLOOKUP($B18,PIVOTS!$B$42:$H$62,C$3,FALSE)</f>
        <v>12500</v>
      </c>
      <c r="D18" s="12">
        <f>VLOOKUP($B18,PIVOTS!$B$42:$H$62,D$3,FALSE)</f>
        <v>14200</v>
      </c>
      <c r="E18" s="12">
        <f>VLOOKUP($B18,PIVOTS!$B$42:$H$62,E$3,FALSE)</f>
        <v>11000</v>
      </c>
      <c r="F18" s="12">
        <f>VLOOKUP($B18,PIVOTS!$B$42:$H$62,F$3,FALSE)</f>
        <v>9600</v>
      </c>
      <c r="G18" s="12">
        <f>VLOOKUP($B18,PIVOTS!$B$42:$H$62,G$3,FALSE)</f>
        <v>8300</v>
      </c>
      <c r="H18" s="12">
        <f>VLOOKUP($B18,PIVOTS!$B$42:$H$62,H$3,FALSE)</f>
        <v>7300</v>
      </c>
      <c r="I18" s="47">
        <f t="shared" si="0"/>
        <v>1.4375738479716424E-2</v>
      </c>
      <c r="J18" s="15"/>
      <c r="M18" s="15"/>
    </row>
    <row r="19" spans="2:13" x14ac:dyDescent="0.25">
      <c r="B19" s="9" t="s">
        <v>102</v>
      </c>
      <c r="C19" s="12">
        <f>VLOOKUP($B19,PIVOTS!$B$42:$H$62,C$3,FALSE)</f>
        <v>66000</v>
      </c>
      <c r="D19" s="12">
        <f>VLOOKUP($B19,PIVOTS!$B$42:$H$62,D$3,FALSE)</f>
        <v>22500</v>
      </c>
      <c r="E19" s="12">
        <f>VLOOKUP($B19,PIVOTS!$B$42:$H$62,E$3,FALSE)</f>
        <v>6200</v>
      </c>
      <c r="F19" s="12">
        <f>VLOOKUP($B19,PIVOTS!$B$42:$H$62,F$3,FALSE)</f>
        <v>4900</v>
      </c>
      <c r="G19" s="12">
        <f>VLOOKUP($B19,PIVOTS!$B$42:$H$62,G$3,FALSE)</f>
        <v>4300</v>
      </c>
      <c r="H19" s="12">
        <f>VLOOKUP($B19,PIVOTS!$B$42:$H$62,H$3,FALSE)</f>
        <v>3800</v>
      </c>
      <c r="I19" s="47">
        <f t="shared" si="0"/>
        <v>7.4832611264277274E-3</v>
      </c>
      <c r="J19" s="15"/>
      <c r="M19" s="15"/>
    </row>
    <row r="20" spans="2:13" x14ac:dyDescent="0.25">
      <c r="B20" s="9" t="s">
        <v>173</v>
      </c>
      <c r="C20" s="12">
        <f>VLOOKUP($B20,PIVOTS!$B$42:$H$62,C$3,FALSE)</f>
        <v>8300</v>
      </c>
      <c r="D20" s="12">
        <f>VLOOKUP($B20,PIVOTS!$B$42:$H$62,D$3,FALSE)</f>
        <v>9400</v>
      </c>
      <c r="E20" s="12">
        <f>VLOOKUP($B20,PIVOTS!$B$42:$H$62,E$3,FALSE)</f>
        <v>5500</v>
      </c>
      <c r="F20" s="12">
        <f>VLOOKUP($B20,PIVOTS!$B$42:$H$62,F$3,FALSE)</f>
        <v>4200</v>
      </c>
      <c r="G20" s="12">
        <f>VLOOKUP($B20,PIVOTS!$B$42:$H$62,G$3,FALSE)</f>
        <v>3500</v>
      </c>
      <c r="H20" s="12">
        <f>VLOOKUP($B20,PIVOTS!$B$42:$H$62,H$3,FALSE)</f>
        <v>3100</v>
      </c>
      <c r="I20" s="47">
        <f t="shared" si="0"/>
        <v>6.1047656557699885E-3</v>
      </c>
      <c r="J20" s="15"/>
      <c r="M20" s="15"/>
    </row>
    <row r="21" spans="2:13" x14ac:dyDescent="0.25">
      <c r="B21" s="9" t="s">
        <v>170</v>
      </c>
      <c r="C21" s="12">
        <f>VLOOKUP($B21,PIVOTS!$B$42:$H$62,C$3,FALSE)</f>
        <v>3700</v>
      </c>
      <c r="D21" s="12">
        <f>VLOOKUP($B21,PIVOTS!$B$42:$H$62,D$3,FALSE)</f>
        <v>4000</v>
      </c>
      <c r="E21" s="12">
        <f>VLOOKUP($B21,PIVOTS!$B$42:$H$62,E$3,FALSE)</f>
        <v>2700</v>
      </c>
      <c r="F21" s="12">
        <f>VLOOKUP($B21,PIVOTS!$B$42:$H$62,F$3,FALSE)</f>
        <v>2200</v>
      </c>
      <c r="G21" s="12">
        <f>VLOOKUP($B21,PIVOTS!$B$42:$H$62,G$3,FALSE)</f>
        <v>2000</v>
      </c>
      <c r="H21" s="12">
        <f>VLOOKUP($B21,PIVOTS!$B$42:$H$62,H$3,FALSE)</f>
        <v>1700</v>
      </c>
      <c r="I21" s="47">
        <f t="shared" si="0"/>
        <v>3.3477747144545099E-3</v>
      </c>
      <c r="J21" s="15"/>
      <c r="M21" s="15"/>
    </row>
    <row r="22" spans="2:13" x14ac:dyDescent="0.25">
      <c r="B22" s="9" t="s">
        <v>163</v>
      </c>
      <c r="C22" s="12">
        <f>VLOOKUP($B22,PIVOTS!$B$42:$H$62,C$3,FALSE)</f>
        <v>600</v>
      </c>
      <c r="D22" s="12">
        <f>VLOOKUP($B22,PIVOTS!$B$42:$H$62,D$3,FALSE)</f>
        <v>700</v>
      </c>
      <c r="E22" s="12">
        <f>VLOOKUP($B22,PIVOTS!$B$42:$H$62,E$3,FALSE)</f>
        <v>400</v>
      </c>
      <c r="F22" s="12">
        <f>VLOOKUP($B22,PIVOTS!$B$42:$H$62,F$3,FALSE)</f>
        <v>400</v>
      </c>
      <c r="G22" s="12">
        <f>VLOOKUP($B22,PIVOTS!$B$42:$H$62,G$3,FALSE)</f>
        <v>300</v>
      </c>
      <c r="H22" s="12">
        <f>VLOOKUP($B22,PIVOTS!$B$42:$H$62,H$3,FALSE)</f>
        <v>300</v>
      </c>
      <c r="I22" s="47">
        <f t="shared" si="0"/>
        <v>5.9078377313903109E-4</v>
      </c>
      <c r="J22" s="15"/>
      <c r="M22" s="15"/>
    </row>
    <row r="23" spans="2:13" x14ac:dyDescent="0.25">
      <c r="B23" s="9" t="s">
        <v>165</v>
      </c>
      <c r="C23" s="12">
        <f>VLOOKUP($B23,PIVOTS!$B$42:$H$62,C$3,FALSE)</f>
        <v>500</v>
      </c>
      <c r="D23" s="12">
        <f>VLOOKUP($B23,PIVOTS!$B$42:$H$62,D$3,FALSE)</f>
        <v>600</v>
      </c>
      <c r="E23" s="12">
        <f>VLOOKUP($B23,PIVOTS!$B$42:$H$62,E$3,FALSE)</f>
        <v>400</v>
      </c>
      <c r="F23" s="12">
        <f>VLOOKUP($B23,PIVOTS!$B$42:$H$62,F$3,FALSE)</f>
        <v>300</v>
      </c>
      <c r="G23" s="12">
        <f>VLOOKUP($B23,PIVOTS!$B$42:$H$62,G$3,FALSE)</f>
        <v>300</v>
      </c>
      <c r="H23" s="12">
        <f>VLOOKUP($B23,PIVOTS!$B$42:$H$62,H$3,FALSE)</f>
        <v>200</v>
      </c>
      <c r="I23" s="47">
        <f t="shared" si="0"/>
        <v>3.9385584875935406E-4</v>
      </c>
      <c r="J23" s="15"/>
      <c r="M23" s="15"/>
    </row>
    <row r="24" spans="2:13" x14ac:dyDescent="0.25">
      <c r="B24" s="9" t="s">
        <v>168</v>
      </c>
      <c r="C24" s="12">
        <f>VLOOKUP($B24,PIVOTS!$B$42:$H$62,C$3,FALSE)</f>
        <v>400</v>
      </c>
      <c r="D24" s="12">
        <f>VLOOKUP($B24,PIVOTS!$B$42:$H$62,D$3,FALSE)</f>
        <v>500</v>
      </c>
      <c r="E24" s="12">
        <f>VLOOKUP($B24,PIVOTS!$B$42:$H$62,E$3,FALSE)</f>
        <v>300</v>
      </c>
      <c r="F24" s="12">
        <f>VLOOKUP($B24,PIVOTS!$B$42:$H$62,F$3,FALSE)</f>
        <v>300</v>
      </c>
      <c r="G24" s="12">
        <f>VLOOKUP($B24,PIVOTS!$B$42:$H$62,G$3,FALSE)</f>
        <v>200</v>
      </c>
      <c r="H24" s="12">
        <f>VLOOKUP($B24,PIVOTS!$B$42:$H$62,H$3,FALSE)</f>
        <v>200</v>
      </c>
      <c r="I24" s="47">
        <f t="shared" si="0"/>
        <v>3.9385584875935406E-4</v>
      </c>
      <c r="J24" s="15"/>
      <c r="M24" s="15"/>
    </row>
    <row r="27" spans="2:13" x14ac:dyDescent="0.25">
      <c r="C27" s="4">
        <v>2</v>
      </c>
      <c r="D27" s="4">
        <v>3</v>
      </c>
      <c r="E27" s="4">
        <v>4</v>
      </c>
      <c r="F27" s="4">
        <v>5</v>
      </c>
      <c r="G27" s="4">
        <v>6</v>
      </c>
      <c r="H27" s="4">
        <v>7</v>
      </c>
      <c r="I27" s="4"/>
    </row>
    <row r="28" spans="2:13" x14ac:dyDescent="0.25">
      <c r="B28" s="31"/>
      <c r="C28" s="248" t="s">
        <v>88</v>
      </c>
      <c r="D28" s="248"/>
      <c r="E28" s="248"/>
      <c r="F28" s="248"/>
      <c r="G28" s="248"/>
      <c r="H28" s="248"/>
      <c r="I28" s="46" t="s">
        <v>120</v>
      </c>
    </row>
    <row r="29" spans="2:13" ht="23.25" x14ac:dyDescent="0.25">
      <c r="B29" s="20" t="s">
        <v>103</v>
      </c>
      <c r="C29" s="17">
        <v>43952</v>
      </c>
      <c r="D29" s="17">
        <v>43983</v>
      </c>
      <c r="E29" s="17">
        <v>44013</v>
      </c>
      <c r="F29" s="17">
        <v>44044</v>
      </c>
      <c r="G29" s="17">
        <v>44075</v>
      </c>
      <c r="H29" s="17">
        <v>44105</v>
      </c>
      <c r="I29" s="21"/>
      <c r="J29" s="28"/>
    </row>
    <row r="30" spans="2:13" x14ac:dyDescent="0.25">
      <c r="B30" s="9" t="s">
        <v>172</v>
      </c>
      <c r="C30" s="12">
        <f>VLOOKUP($B30,PIVOTS!$B$68:$H$88,C$27,FALSE)</f>
        <v>1403300</v>
      </c>
      <c r="D30" s="12">
        <f>VLOOKUP($B30,PIVOTS!$B$68:$H$88,D$27,FALSE)</f>
        <v>1602800</v>
      </c>
      <c r="E30" s="12">
        <f>VLOOKUP($B30,PIVOTS!$B$68:$H$88,E$27,FALSE)</f>
        <v>1108600</v>
      </c>
      <c r="F30" s="12">
        <f>VLOOKUP($B30,PIVOTS!$B$68:$H$88,F$27,FALSE)</f>
        <v>745800</v>
      </c>
      <c r="G30" s="12">
        <f>VLOOKUP($B30,PIVOTS!$B$68:$H$88,G$27,FALSE)</f>
        <v>609000</v>
      </c>
      <c r="H30" s="12">
        <f>VLOOKUP($B30,PIVOTS!$B$68:$H$88,H$27,FALSE)</f>
        <v>601400</v>
      </c>
      <c r="I30" s="47">
        <f>H30/SUM($H$30:$H$48)</f>
        <v>0.2619452066727645</v>
      </c>
      <c r="J30" s="15"/>
    </row>
    <row r="31" spans="2:13" x14ac:dyDescent="0.25">
      <c r="B31" s="9" t="s">
        <v>94</v>
      </c>
      <c r="C31" s="12">
        <f>VLOOKUP($B31,PIVOTS!$B$68:$H$88,C$27,FALSE)</f>
        <v>1609800</v>
      </c>
      <c r="D31" s="12">
        <f>VLOOKUP($B31,PIVOTS!$B$68:$H$88,D$27,FALSE)</f>
        <v>1812000</v>
      </c>
      <c r="E31" s="12">
        <f>VLOOKUP($B31,PIVOTS!$B$68:$H$88,E$27,FALSE)</f>
        <v>850700</v>
      </c>
      <c r="F31" s="12">
        <f>VLOOKUP($B31,PIVOTS!$B$68:$H$88,F$27,FALSE)</f>
        <v>598900</v>
      </c>
      <c r="G31" s="12">
        <f>VLOOKUP($B31,PIVOTS!$B$68:$H$88,G$27,FALSE)</f>
        <v>439300</v>
      </c>
      <c r="H31" s="12">
        <f>VLOOKUP($B31,PIVOTS!$B$68:$H$88,H$27,FALSE)</f>
        <v>356400</v>
      </c>
      <c r="I31" s="47">
        <f t="shared" ref="I31:I48" si="1">H31/SUM($H$30:$H$48)</f>
        <v>0.15523324186593493</v>
      </c>
      <c r="J31" s="15"/>
    </row>
    <row r="32" spans="2:13" x14ac:dyDescent="0.25">
      <c r="B32" s="9" t="s">
        <v>162</v>
      </c>
      <c r="C32" s="12">
        <f>VLOOKUP($B32,PIVOTS!$B$68:$H$88,C$27,FALSE)</f>
        <v>644800</v>
      </c>
      <c r="D32" s="12">
        <f>VLOOKUP($B32,PIVOTS!$B$68:$H$88,D$27,FALSE)</f>
        <v>822300</v>
      </c>
      <c r="E32" s="12">
        <f>VLOOKUP($B32,PIVOTS!$B$68:$H$88,E$27,FALSE)</f>
        <v>576000</v>
      </c>
      <c r="F32" s="12">
        <f>VLOOKUP($B32,PIVOTS!$B$68:$H$88,F$27,FALSE)</f>
        <v>369300</v>
      </c>
      <c r="G32" s="12">
        <f>VLOOKUP($B32,PIVOTS!$B$68:$H$88,G$27,FALSE)</f>
        <v>263300</v>
      </c>
      <c r="H32" s="12">
        <f>VLOOKUP($B32,PIVOTS!$B$68:$H$88,H$27,FALSE)</f>
        <v>213400</v>
      </c>
      <c r="I32" s="47">
        <f t="shared" si="1"/>
        <v>9.2948299141948687E-2</v>
      </c>
      <c r="J32" s="15"/>
    </row>
    <row r="33" spans="2:10" x14ac:dyDescent="0.25">
      <c r="B33" s="9" t="s">
        <v>166</v>
      </c>
      <c r="C33" s="12">
        <f>VLOOKUP($B33,PIVOTS!$B$68:$H$88,C$27,FALSE)</f>
        <v>495800</v>
      </c>
      <c r="D33" s="12">
        <f>VLOOKUP($B33,PIVOTS!$B$68:$H$88,D$27,FALSE)</f>
        <v>597500</v>
      </c>
      <c r="E33" s="12">
        <f>VLOOKUP($B33,PIVOTS!$B$68:$H$88,E$27,FALSE)</f>
        <v>415700</v>
      </c>
      <c r="F33" s="12">
        <f>VLOOKUP($B33,PIVOTS!$B$68:$H$88,F$27,FALSE)</f>
        <v>304800</v>
      </c>
      <c r="G33" s="12">
        <f>VLOOKUP($B33,PIVOTS!$B$68:$H$88,G$27,FALSE)</f>
        <v>236400</v>
      </c>
      <c r="H33" s="12">
        <f>VLOOKUP($B33,PIVOTS!$B$68:$H$88,H$27,FALSE)</f>
        <v>193300</v>
      </c>
      <c r="I33" s="47">
        <f t="shared" si="1"/>
        <v>8.4193562437388389E-2</v>
      </c>
      <c r="J33" s="15"/>
    </row>
    <row r="34" spans="2:10" x14ac:dyDescent="0.25">
      <c r="B34" s="9" t="s">
        <v>92</v>
      </c>
      <c r="C34" s="12">
        <f>VLOOKUP($B34,PIVOTS!$B$68:$H$88,C$27,FALSE)</f>
        <v>831000</v>
      </c>
      <c r="D34" s="12">
        <f>VLOOKUP($B34,PIVOTS!$B$68:$H$88,D$27,FALSE)</f>
        <v>964400</v>
      </c>
      <c r="E34" s="12">
        <f>VLOOKUP($B34,PIVOTS!$B$68:$H$88,E$27,FALSE)</f>
        <v>465100</v>
      </c>
      <c r="F34" s="12">
        <f>VLOOKUP($B34,PIVOTS!$B$68:$H$88,F$27,FALSE)</f>
        <v>329400</v>
      </c>
      <c r="G34" s="12">
        <f>VLOOKUP($B34,PIVOTS!$B$68:$H$88,G$27,FALSE)</f>
        <v>242100</v>
      </c>
      <c r="H34" s="12">
        <f>VLOOKUP($B34,PIVOTS!$B$68:$H$88,H$27,FALSE)</f>
        <v>188200</v>
      </c>
      <c r="I34" s="47">
        <f t="shared" si="1"/>
        <v>8.1972211333246225E-2</v>
      </c>
      <c r="J34" s="15"/>
    </row>
    <row r="35" spans="2:10" x14ac:dyDescent="0.25">
      <c r="B35" s="9" t="s">
        <v>161</v>
      </c>
      <c r="C35" s="12">
        <f>VLOOKUP($B35,PIVOTS!$B$68:$H$88,C$27,FALSE)</f>
        <v>357000</v>
      </c>
      <c r="D35" s="12">
        <f>VLOOKUP($B35,PIVOTS!$B$68:$H$88,D$27,FALSE)</f>
        <v>443000</v>
      </c>
      <c r="E35" s="12">
        <f>VLOOKUP($B35,PIVOTS!$B$68:$H$88,E$27,FALSE)</f>
        <v>341600</v>
      </c>
      <c r="F35" s="12">
        <f>VLOOKUP($B35,PIVOTS!$B$68:$H$88,F$27,FALSE)</f>
        <v>262800</v>
      </c>
      <c r="G35" s="12">
        <f>VLOOKUP($B35,PIVOTS!$B$68:$H$88,G$27,FALSE)</f>
        <v>185700</v>
      </c>
      <c r="H35" s="12">
        <f>VLOOKUP($B35,PIVOTS!$B$68:$H$88,H$27,FALSE)</f>
        <v>159600</v>
      </c>
      <c r="I35" s="47">
        <f t="shared" si="1"/>
        <v>6.9515222788448974E-2</v>
      </c>
      <c r="J35" s="15"/>
    </row>
    <row r="36" spans="2:10" x14ac:dyDescent="0.25">
      <c r="B36" s="9" t="s">
        <v>93</v>
      </c>
      <c r="C36" s="12">
        <f>VLOOKUP($B36,PIVOTS!$B$68:$H$88,C$27,FALSE)</f>
        <v>679600</v>
      </c>
      <c r="D36" s="12">
        <f>VLOOKUP($B36,PIVOTS!$B$68:$H$88,D$27,FALSE)</f>
        <v>752000</v>
      </c>
      <c r="E36" s="12">
        <f>VLOOKUP($B36,PIVOTS!$B$68:$H$88,E$27,FALSE)</f>
        <v>300400</v>
      </c>
      <c r="F36" s="12">
        <f>VLOOKUP($B36,PIVOTS!$B$68:$H$88,F$27,FALSE)</f>
        <v>204400</v>
      </c>
      <c r="G36" s="12">
        <f>VLOOKUP($B36,PIVOTS!$B$68:$H$88,G$27,FALSE)</f>
        <v>162900</v>
      </c>
      <c r="H36" s="12">
        <f>VLOOKUP($B36,PIVOTS!$B$68:$H$88,H$27,FALSE)</f>
        <v>130700</v>
      </c>
      <c r="I36" s="47">
        <f t="shared" si="1"/>
        <v>5.6927566531643367E-2</v>
      </c>
      <c r="J36" s="15"/>
    </row>
    <row r="37" spans="2:10" x14ac:dyDescent="0.25">
      <c r="B37" s="9" t="s">
        <v>169</v>
      </c>
      <c r="C37" s="12">
        <f>VLOOKUP($B37,PIVOTS!$B$68:$H$88,C$27,FALSE)</f>
        <v>303300</v>
      </c>
      <c r="D37" s="12">
        <f>VLOOKUP($B37,PIVOTS!$B$68:$H$88,D$27,FALSE)</f>
        <v>392800</v>
      </c>
      <c r="E37" s="12">
        <f>VLOOKUP($B37,PIVOTS!$B$68:$H$88,E$27,FALSE)</f>
        <v>254200</v>
      </c>
      <c r="F37" s="12">
        <f>VLOOKUP($B37,PIVOTS!$B$68:$H$88,F$27,FALSE)</f>
        <v>189400</v>
      </c>
      <c r="G37" s="12">
        <f>VLOOKUP($B37,PIVOTS!$B$68:$H$88,G$27,FALSE)</f>
        <v>148700</v>
      </c>
      <c r="H37" s="12">
        <f>VLOOKUP($B37,PIVOTS!$B$68:$H$88,H$27,FALSE)</f>
        <v>121600</v>
      </c>
      <c r="I37" s="47">
        <f t="shared" si="1"/>
        <v>5.2963979267389695E-2</v>
      </c>
      <c r="J37" s="15"/>
    </row>
    <row r="38" spans="2:10" x14ac:dyDescent="0.25">
      <c r="B38" s="9" t="s">
        <v>164</v>
      </c>
      <c r="C38" s="12">
        <f>VLOOKUP($B38,PIVOTS!$B$68:$H$88,C$27,FALSE)</f>
        <v>332000</v>
      </c>
      <c r="D38" s="12">
        <f>VLOOKUP($B38,PIVOTS!$B$68:$H$88,D$27,FALSE)</f>
        <v>398300</v>
      </c>
      <c r="E38" s="12">
        <f>VLOOKUP($B38,PIVOTS!$B$68:$H$88,E$27,FALSE)</f>
        <v>267400</v>
      </c>
      <c r="F38" s="12">
        <f>VLOOKUP($B38,PIVOTS!$B$68:$H$88,F$27,FALSE)</f>
        <v>194300</v>
      </c>
      <c r="G38" s="12">
        <f>VLOOKUP($B38,PIVOTS!$B$68:$H$88,G$27,FALSE)</f>
        <v>128500</v>
      </c>
      <c r="H38" s="12">
        <f>VLOOKUP($B38,PIVOTS!$B$68:$H$88,H$27,FALSE)</f>
        <v>96900</v>
      </c>
      <c r="I38" s="47">
        <f t="shared" si="1"/>
        <v>4.2205670978701162E-2</v>
      </c>
      <c r="J38" s="15"/>
    </row>
    <row r="39" spans="2:10" x14ac:dyDescent="0.25">
      <c r="B39" s="9" t="s">
        <v>175</v>
      </c>
      <c r="C39" s="12">
        <f>VLOOKUP($B39,PIVOTS!$B$68:$H$88,C$27,FALSE)</f>
        <v>168000</v>
      </c>
      <c r="D39" s="12">
        <f>VLOOKUP($B39,PIVOTS!$B$68:$H$88,D$27,FALSE)</f>
        <v>217100</v>
      </c>
      <c r="E39" s="12">
        <f>VLOOKUP($B39,PIVOTS!$B$68:$H$88,E$27,FALSE)</f>
        <v>154400</v>
      </c>
      <c r="F39" s="12">
        <f>VLOOKUP($B39,PIVOTS!$B$68:$H$88,F$27,FALSE)</f>
        <v>124100</v>
      </c>
      <c r="G39" s="12">
        <f>VLOOKUP($B39,PIVOTS!$B$68:$H$88,G$27,FALSE)</f>
        <v>97300</v>
      </c>
      <c r="H39" s="12">
        <f>VLOOKUP($B39,PIVOTS!$B$68:$H$88,H$27,FALSE)</f>
        <v>76900</v>
      </c>
      <c r="I39" s="47">
        <f t="shared" si="1"/>
        <v>3.3494490178143647E-2</v>
      </c>
      <c r="J39" s="15"/>
    </row>
    <row r="40" spans="2:10" x14ac:dyDescent="0.25">
      <c r="B40" s="9" t="s">
        <v>100</v>
      </c>
      <c r="C40" s="12">
        <f>VLOOKUP($B40,PIVOTS!$B$68:$H$88,C$27,FALSE)</f>
        <v>213400</v>
      </c>
      <c r="D40" s="12">
        <f>VLOOKUP($B40,PIVOTS!$B$68:$H$88,D$27,FALSE)</f>
        <v>296900</v>
      </c>
      <c r="E40" s="12">
        <f>VLOOKUP($B40,PIVOTS!$B$68:$H$88,E$27,FALSE)</f>
        <v>251100</v>
      </c>
      <c r="F40" s="12">
        <f>VLOOKUP($B40,PIVOTS!$B$68:$H$88,F$27,FALSE)</f>
        <v>192200</v>
      </c>
      <c r="G40" s="12">
        <f>VLOOKUP($B40,PIVOTS!$B$68:$H$88,G$27,FALSE)</f>
        <v>89100</v>
      </c>
      <c r="H40" s="12">
        <f>VLOOKUP($B40,PIVOTS!$B$68:$H$88,H$27,FALSE)</f>
        <v>62500</v>
      </c>
      <c r="I40" s="47">
        <f t="shared" si="1"/>
        <v>2.7222440001742235E-2</v>
      </c>
      <c r="J40" s="15"/>
    </row>
    <row r="41" spans="2:10" x14ac:dyDescent="0.25">
      <c r="B41" s="9" t="s">
        <v>167</v>
      </c>
      <c r="C41" s="12">
        <f>VLOOKUP($B41,PIVOTS!$B$68:$H$88,C$27,FALSE)</f>
        <v>128500</v>
      </c>
      <c r="D41" s="12">
        <f>VLOOKUP($B41,PIVOTS!$B$68:$H$88,D$27,FALSE)</f>
        <v>147900</v>
      </c>
      <c r="E41" s="12">
        <f>VLOOKUP($B41,PIVOTS!$B$68:$H$88,E$27,FALSE)</f>
        <v>82200</v>
      </c>
      <c r="F41" s="12">
        <f>VLOOKUP($B41,PIVOTS!$B$68:$H$88,F$27,FALSE)</f>
        <v>58800</v>
      </c>
      <c r="G41" s="12">
        <f>VLOOKUP($B41,PIVOTS!$B$68:$H$88,G$27,FALSE)</f>
        <v>45400</v>
      </c>
      <c r="H41" s="12">
        <f>VLOOKUP($B41,PIVOTS!$B$68:$H$88,H$27,FALSE)</f>
        <v>38000</v>
      </c>
      <c r="I41" s="47">
        <f t="shared" si="1"/>
        <v>1.6551243521059279E-2</v>
      </c>
      <c r="J41" s="15"/>
    </row>
    <row r="42" spans="2:10" x14ac:dyDescent="0.25">
      <c r="B42" s="9" t="s">
        <v>174</v>
      </c>
      <c r="C42" s="12">
        <f>VLOOKUP($B42,PIVOTS!$B$68:$H$88,C$27,FALSE)</f>
        <v>62800</v>
      </c>
      <c r="D42" s="12">
        <f>VLOOKUP($B42,PIVOTS!$B$68:$H$88,D$27,FALSE)</f>
        <v>73700</v>
      </c>
      <c r="E42" s="12">
        <f>VLOOKUP($B42,PIVOTS!$B$68:$H$88,E$27,FALSE)</f>
        <v>46800</v>
      </c>
      <c r="F42" s="12">
        <f>VLOOKUP($B42,PIVOTS!$B$68:$H$88,F$27,FALSE)</f>
        <v>33100</v>
      </c>
      <c r="G42" s="12">
        <f>VLOOKUP($B42,PIVOTS!$B$68:$H$88,G$27,FALSE)</f>
        <v>24700</v>
      </c>
      <c r="H42" s="12">
        <f>VLOOKUP($B42,PIVOTS!$B$68:$H$88,H$27,FALSE)</f>
        <v>19100</v>
      </c>
      <c r="I42" s="47">
        <f t="shared" si="1"/>
        <v>8.3191776645324279E-3</v>
      </c>
      <c r="J42" s="15"/>
    </row>
    <row r="43" spans="2:10" x14ac:dyDescent="0.25">
      <c r="B43" s="9" t="s">
        <v>102</v>
      </c>
      <c r="C43" s="12">
        <f>VLOOKUP($B43,PIVOTS!$B$68:$H$88,C$27,FALSE)</f>
        <v>1089600</v>
      </c>
      <c r="D43" s="12">
        <f>VLOOKUP($B43,PIVOTS!$B$68:$H$88,D$27,FALSE)</f>
        <v>415800</v>
      </c>
      <c r="E43" s="12">
        <f>VLOOKUP($B43,PIVOTS!$B$68:$H$88,E$27,FALSE)</f>
        <v>19400</v>
      </c>
      <c r="F43" s="12">
        <f>VLOOKUP($B43,PIVOTS!$B$68:$H$88,F$27,FALSE)</f>
        <v>20900</v>
      </c>
      <c r="G43" s="12">
        <f>VLOOKUP($B43,PIVOTS!$B$68:$H$88,G$27,FALSE)</f>
        <v>23800</v>
      </c>
      <c r="H43" s="12">
        <f>VLOOKUP($B43,PIVOTS!$B$68:$H$88,H$27,FALSE)</f>
        <v>16700</v>
      </c>
      <c r="I43" s="47">
        <f t="shared" si="1"/>
        <v>7.2738359684655259E-3</v>
      </c>
      <c r="J43" s="15"/>
    </row>
    <row r="44" spans="2:10" x14ac:dyDescent="0.25">
      <c r="B44" s="9" t="s">
        <v>173</v>
      </c>
      <c r="C44" s="12">
        <f>VLOOKUP($B44,PIVOTS!$B$68:$H$88,C$27,FALSE)</f>
        <v>31300</v>
      </c>
      <c r="D44" s="12">
        <f>VLOOKUP($B44,PIVOTS!$B$68:$H$88,D$27,FALSE)</f>
        <v>35800</v>
      </c>
      <c r="E44" s="12">
        <f>VLOOKUP($B44,PIVOTS!$B$68:$H$88,E$27,FALSE)</f>
        <v>16400</v>
      </c>
      <c r="F44" s="12">
        <f>VLOOKUP($B44,PIVOTS!$B$68:$H$88,F$27,FALSE)</f>
        <v>10900</v>
      </c>
      <c r="G44" s="12">
        <f>VLOOKUP($B44,PIVOTS!$B$68:$H$88,G$27,FALSE)</f>
        <v>8100</v>
      </c>
      <c r="H44" s="12">
        <f>VLOOKUP($B44,PIVOTS!$B$68:$H$88,H$27,FALSE)</f>
        <v>6900</v>
      </c>
      <c r="I44" s="47">
        <f t="shared" si="1"/>
        <v>3.0053573761923431E-3</v>
      </c>
      <c r="J44" s="15"/>
    </row>
    <row r="45" spans="2:10" x14ac:dyDescent="0.25">
      <c r="B45" s="9" t="s">
        <v>170</v>
      </c>
      <c r="C45" s="12">
        <f>VLOOKUP($B45,PIVOTS!$B$68:$H$88,C$27,FALSE)</f>
        <v>36300</v>
      </c>
      <c r="D45" s="12">
        <f>VLOOKUP($B45,PIVOTS!$B$68:$H$88,D$27,FALSE)</f>
        <v>41000</v>
      </c>
      <c r="E45" s="12">
        <f>VLOOKUP($B45,PIVOTS!$B$68:$H$88,E$27,FALSE)</f>
        <v>18900</v>
      </c>
      <c r="F45" s="12">
        <f>VLOOKUP($B45,PIVOTS!$B$68:$H$88,F$27,FALSE)</f>
        <v>12400</v>
      </c>
      <c r="G45" s="12">
        <f>VLOOKUP($B45,PIVOTS!$B$68:$H$88,G$27,FALSE)</f>
        <v>9500</v>
      </c>
      <c r="H45" s="12">
        <f>VLOOKUP($B45,PIVOTS!$B$68:$H$88,H$27,FALSE)</f>
        <v>6800</v>
      </c>
      <c r="I45" s="47">
        <f t="shared" si="1"/>
        <v>2.9618014721895553E-3</v>
      </c>
      <c r="J45" s="15"/>
    </row>
    <row r="46" spans="2:10" x14ac:dyDescent="0.25">
      <c r="B46" s="9" t="s">
        <v>168</v>
      </c>
      <c r="C46" s="12">
        <f>VLOOKUP($B46,PIVOTS!$B$68:$H$88,C$27,FALSE)</f>
        <v>4400</v>
      </c>
      <c r="D46" s="12">
        <f>VLOOKUP($B46,PIVOTS!$B$68:$H$88,D$27,FALSE)</f>
        <v>11000</v>
      </c>
      <c r="E46" s="12">
        <f>VLOOKUP($B46,PIVOTS!$B$68:$H$88,E$27,FALSE)</f>
        <v>12100</v>
      </c>
      <c r="F46" s="12">
        <f>VLOOKUP($B46,PIVOTS!$B$68:$H$88,F$27,FALSE)</f>
        <v>9000</v>
      </c>
      <c r="G46" s="12">
        <f>VLOOKUP($B46,PIVOTS!$B$68:$H$88,G$27,FALSE)</f>
        <v>6200</v>
      </c>
      <c r="H46" s="12">
        <f>VLOOKUP($B46,PIVOTS!$B$68:$H$88,H$27,FALSE)</f>
        <v>5000</v>
      </c>
      <c r="I46" s="47">
        <f t="shared" si="1"/>
        <v>2.1777952001393788E-3</v>
      </c>
      <c r="J46" s="15"/>
    </row>
    <row r="47" spans="2:10" x14ac:dyDescent="0.25">
      <c r="B47" s="9" t="s">
        <v>165</v>
      </c>
      <c r="C47" s="12">
        <f>VLOOKUP($B47,PIVOTS!$B$68:$H$88,C$27,FALSE)</f>
        <v>12900</v>
      </c>
      <c r="D47" s="12">
        <f>VLOOKUP($B47,PIVOTS!$B$68:$H$88,D$27,FALSE)</f>
        <v>15700</v>
      </c>
      <c r="E47" s="12">
        <f>VLOOKUP($B47,PIVOTS!$B$68:$H$88,E$27,FALSE)</f>
        <v>6300</v>
      </c>
      <c r="F47" s="12">
        <f>VLOOKUP($B47,PIVOTS!$B$68:$H$88,F$27,FALSE)</f>
        <v>3900</v>
      </c>
      <c r="G47" s="12">
        <f>VLOOKUP($B47,PIVOTS!$B$68:$H$88,G$27,FALSE)</f>
        <v>2400</v>
      </c>
      <c r="H47" s="12">
        <f>VLOOKUP($B47,PIVOTS!$B$68:$H$88,H$27,FALSE)</f>
        <v>1600</v>
      </c>
      <c r="I47" s="47">
        <f t="shared" si="1"/>
        <v>6.9689446404460123E-4</v>
      </c>
      <c r="J47" s="15"/>
    </row>
    <row r="48" spans="2:10" x14ac:dyDescent="0.25">
      <c r="B48" s="9" t="s">
        <v>163</v>
      </c>
      <c r="C48" s="12">
        <f>VLOOKUP($B48,PIVOTS!$B$68:$H$88,C$27,FALSE)</f>
        <v>16300</v>
      </c>
      <c r="D48" s="12">
        <f>VLOOKUP($B48,PIVOTS!$B$68:$H$88,D$27,FALSE)</f>
        <v>19600</v>
      </c>
      <c r="E48" s="12">
        <f>VLOOKUP($B48,PIVOTS!$B$68:$H$88,E$27,FALSE)</f>
        <v>5300</v>
      </c>
      <c r="F48" s="12">
        <f>VLOOKUP($B48,PIVOTS!$B$68:$H$88,F$27,FALSE)</f>
        <v>2000</v>
      </c>
      <c r="G48" s="12">
        <f>VLOOKUP($B48,PIVOTS!$B$68:$H$88,G$27,FALSE)</f>
        <v>1300</v>
      </c>
      <c r="H48" s="12">
        <f>VLOOKUP($B48,PIVOTS!$B$68:$H$88,H$27,FALSE)</f>
        <v>900</v>
      </c>
      <c r="I48" s="47">
        <f t="shared" si="1"/>
        <v>3.920031360250882E-4</v>
      </c>
      <c r="J48" s="15"/>
    </row>
    <row r="51" spans="2:10" x14ac:dyDescent="0.25">
      <c r="C51" s="4">
        <v>2</v>
      </c>
      <c r="D51" s="4">
        <v>3</v>
      </c>
      <c r="E51" s="4">
        <v>4</v>
      </c>
      <c r="F51" s="4">
        <v>5</v>
      </c>
      <c r="G51" s="4">
        <v>6</v>
      </c>
      <c r="H51" s="4">
        <v>7</v>
      </c>
      <c r="I51" s="4"/>
    </row>
    <row r="52" spans="2:10" x14ac:dyDescent="0.25">
      <c r="C52" s="248" t="s">
        <v>104</v>
      </c>
      <c r="D52" s="248"/>
      <c r="E52" s="248"/>
      <c r="F52" s="248"/>
      <c r="G52" s="248"/>
      <c r="H52" s="248"/>
      <c r="I52" s="46" t="s">
        <v>120</v>
      </c>
    </row>
    <row r="53" spans="2:10" ht="23.25" x14ac:dyDescent="0.25">
      <c r="B53" s="20" t="s">
        <v>103</v>
      </c>
      <c r="C53" s="17">
        <v>43952</v>
      </c>
      <c r="D53" s="17">
        <v>43983</v>
      </c>
      <c r="E53" s="17">
        <v>44013</v>
      </c>
      <c r="F53" s="17">
        <v>44044</v>
      </c>
      <c r="G53" s="17">
        <v>44075</v>
      </c>
      <c r="H53" s="17">
        <v>44105</v>
      </c>
      <c r="I53" s="21"/>
      <c r="J53" s="21"/>
    </row>
    <row r="54" spans="2:10" x14ac:dyDescent="0.25">
      <c r="B54" s="9" t="s">
        <v>94</v>
      </c>
      <c r="C54" s="19">
        <f>VLOOKUP($B54,PIVOTS!$B$94:$H$114,C$51,FALSE)</f>
        <v>3342</v>
      </c>
      <c r="D54" s="19">
        <f>VLOOKUP($B54,PIVOTS!$B$94:$H$114,D$51,FALSE)</f>
        <v>5269</v>
      </c>
      <c r="E54" s="19">
        <f>VLOOKUP($B54,PIVOTS!$B$94:$H$114,E$51,FALSE)</f>
        <v>6071</v>
      </c>
      <c r="F54" s="19">
        <f>VLOOKUP($B54,PIVOTS!$B$94:$H$114,F$51,FALSE)</f>
        <v>7369</v>
      </c>
      <c r="G54" s="19">
        <f>VLOOKUP($B54,PIVOTS!$B$94:$H$114,G$51,FALSE)</f>
        <v>7695</v>
      </c>
      <c r="H54" s="19">
        <f>VLOOKUP($B54,PIVOTS!$B$94:$H$114,H$51,FALSE)</f>
        <v>7962</v>
      </c>
      <c r="I54" s="47">
        <f>H54/SUM($H$54:$H$72)</f>
        <v>0.18959851407343906</v>
      </c>
      <c r="J54" s="29"/>
    </row>
    <row r="55" spans="2:10" x14ac:dyDescent="0.25">
      <c r="B55" s="9" t="s">
        <v>172</v>
      </c>
      <c r="C55" s="19">
        <f>VLOOKUP($B55,PIVOTS!$B$94:$H$114,C$51,FALSE)</f>
        <v>2595</v>
      </c>
      <c r="D55" s="19">
        <f>VLOOKUP($B55,PIVOTS!$B$94:$H$114,D$51,FALSE)</f>
        <v>4131</v>
      </c>
      <c r="E55" s="19">
        <f>VLOOKUP($B55,PIVOTS!$B$94:$H$114,E$51,FALSE)</f>
        <v>4773</v>
      </c>
      <c r="F55" s="19">
        <f>VLOOKUP($B55,PIVOTS!$B$94:$H$114,F$51,FALSE)</f>
        <v>6175</v>
      </c>
      <c r="G55" s="19">
        <f>VLOOKUP($B55,PIVOTS!$B$94:$H$114,G$51,FALSE)</f>
        <v>6506</v>
      </c>
      <c r="H55" s="19">
        <f>VLOOKUP($B55,PIVOTS!$B$94:$H$114,H$51,FALSE)</f>
        <v>6890</v>
      </c>
      <c r="I55" s="47">
        <f t="shared" ref="I55:I72" si="2">H55/SUM($H$54:$H$72)</f>
        <v>0.16407105777015765</v>
      </c>
      <c r="J55" s="29"/>
    </row>
    <row r="56" spans="2:10" x14ac:dyDescent="0.25">
      <c r="B56" s="9" t="s">
        <v>92</v>
      </c>
      <c r="C56" s="19">
        <f>VLOOKUP($B56,PIVOTS!$B$94:$H$114,C$51,FALSE)</f>
        <v>2111</v>
      </c>
      <c r="D56" s="19">
        <f>VLOOKUP($B56,PIVOTS!$B$94:$H$114,D$51,FALSE)</f>
        <v>3340</v>
      </c>
      <c r="E56" s="19">
        <f>VLOOKUP($B56,PIVOTS!$B$94:$H$114,E$51,FALSE)</f>
        <v>3840</v>
      </c>
      <c r="F56" s="19">
        <f>VLOOKUP($B56,PIVOTS!$B$94:$H$114,F$51,FALSE)</f>
        <v>4789</v>
      </c>
      <c r="G56" s="19">
        <f>VLOOKUP($B56,PIVOTS!$B$94:$H$114,G$51,FALSE)</f>
        <v>5024</v>
      </c>
      <c r="H56" s="19">
        <f>VLOOKUP($B56,PIVOTS!$B$94:$H$114,H$51,FALSE)</f>
        <v>5223</v>
      </c>
      <c r="I56" s="47">
        <f t="shared" si="2"/>
        <v>0.12437491070152878</v>
      </c>
      <c r="J56" s="29"/>
    </row>
    <row r="57" spans="2:10" x14ac:dyDescent="0.25">
      <c r="B57" s="9" t="s">
        <v>162</v>
      </c>
      <c r="C57" s="19">
        <f>VLOOKUP($B57,PIVOTS!$B$94:$H$114,C$51,FALSE)</f>
        <v>1342</v>
      </c>
      <c r="D57" s="19">
        <f>VLOOKUP($B57,PIVOTS!$B$94:$H$114,D$51,FALSE)</f>
        <v>2312</v>
      </c>
      <c r="E57" s="19">
        <f>VLOOKUP($B57,PIVOTS!$B$94:$H$114,E$51,FALSE)</f>
        <v>2806</v>
      </c>
      <c r="F57" s="19">
        <f>VLOOKUP($B57,PIVOTS!$B$94:$H$114,F$51,FALSE)</f>
        <v>3688</v>
      </c>
      <c r="G57" s="19">
        <f>VLOOKUP($B57,PIVOTS!$B$94:$H$114,G$51,FALSE)</f>
        <v>3922</v>
      </c>
      <c r="H57" s="19">
        <f>VLOOKUP($B57,PIVOTS!$B$94:$H$114,H$51,FALSE)</f>
        <v>4122</v>
      </c>
      <c r="I57" s="47">
        <f t="shared" si="2"/>
        <v>9.8156879554222032E-2</v>
      </c>
      <c r="J57" s="29"/>
    </row>
    <row r="58" spans="2:10" x14ac:dyDescent="0.25">
      <c r="B58" s="9" t="s">
        <v>93</v>
      </c>
      <c r="C58" s="19">
        <f>VLOOKUP($B58,PIVOTS!$B$94:$H$114,C$51,FALSE)</f>
        <v>1760</v>
      </c>
      <c r="D58" s="19">
        <f>VLOOKUP($B58,PIVOTS!$B$94:$H$114,D$51,FALSE)</f>
        <v>2607</v>
      </c>
      <c r="E58" s="19">
        <f>VLOOKUP($B58,PIVOTS!$B$94:$H$114,E$51,FALSE)</f>
        <v>2931</v>
      </c>
      <c r="F58" s="19">
        <f>VLOOKUP($B58,PIVOTS!$B$94:$H$114,F$51,FALSE)</f>
        <v>3535</v>
      </c>
      <c r="G58" s="19">
        <f>VLOOKUP($B58,PIVOTS!$B$94:$H$114,G$51,FALSE)</f>
        <v>3682</v>
      </c>
      <c r="H58" s="19">
        <f>VLOOKUP($B58,PIVOTS!$B$94:$H$114,H$51,FALSE)</f>
        <v>3810</v>
      </c>
      <c r="I58" s="47">
        <f t="shared" si="2"/>
        <v>9.0727246749535653E-2</v>
      </c>
      <c r="J58" s="29"/>
    </row>
    <row r="59" spans="2:10" x14ac:dyDescent="0.25">
      <c r="B59" s="9" t="s">
        <v>166</v>
      </c>
      <c r="C59" s="19">
        <f>VLOOKUP($B59,PIVOTS!$B$94:$H$114,C$51,FALSE)</f>
        <v>1175</v>
      </c>
      <c r="D59" s="19">
        <f>VLOOKUP($B59,PIVOTS!$B$94:$H$114,D$51,FALSE)</f>
        <v>1909</v>
      </c>
      <c r="E59" s="19">
        <f>VLOOKUP($B59,PIVOTS!$B$94:$H$114,E$51,FALSE)</f>
        <v>2203</v>
      </c>
      <c r="F59" s="19">
        <f>VLOOKUP($B59,PIVOTS!$B$94:$H$114,F$51,FALSE)</f>
        <v>2992</v>
      </c>
      <c r="G59" s="19">
        <f>VLOOKUP($B59,PIVOTS!$B$94:$H$114,G$51,FALSE)</f>
        <v>3197</v>
      </c>
      <c r="H59" s="19">
        <f>VLOOKUP($B59,PIVOTS!$B$94:$H$114,H$51,FALSE)</f>
        <v>3355</v>
      </c>
      <c r="I59" s="47">
        <f t="shared" si="2"/>
        <v>7.9892365576034671E-2</v>
      </c>
      <c r="J59" s="29"/>
    </row>
    <row r="60" spans="2:10" x14ac:dyDescent="0.25">
      <c r="B60" s="9" t="s">
        <v>169</v>
      </c>
      <c r="C60" s="19">
        <f>VLOOKUP($B60,PIVOTS!$B$94:$H$114,C$51,FALSE)</f>
        <v>736</v>
      </c>
      <c r="D60" s="19">
        <f>VLOOKUP($B60,PIVOTS!$B$94:$H$114,D$51,FALSE)</f>
        <v>1340</v>
      </c>
      <c r="E60" s="19">
        <f>VLOOKUP($B60,PIVOTS!$B$94:$H$114,E$51,FALSE)</f>
        <v>1680</v>
      </c>
      <c r="F60" s="19">
        <f>VLOOKUP($B60,PIVOTS!$B$94:$H$114,F$51,FALSE)</f>
        <v>2194</v>
      </c>
      <c r="G60" s="19">
        <f>VLOOKUP($B60,PIVOTS!$B$94:$H$114,G$51,FALSE)</f>
        <v>2389</v>
      </c>
      <c r="H60" s="19">
        <f>VLOOKUP($B60,PIVOTS!$B$94:$H$114,H$51,FALSE)</f>
        <v>2539</v>
      </c>
      <c r="I60" s="47">
        <f t="shared" si="2"/>
        <v>6.0461018240701055E-2</v>
      </c>
      <c r="J60" s="29"/>
    </row>
    <row r="61" spans="2:10" x14ac:dyDescent="0.25">
      <c r="B61" s="9" t="s">
        <v>161</v>
      </c>
      <c r="C61" s="19">
        <f>VLOOKUP($B61,PIVOTS!$B$94:$H$114,C$51,FALSE)</f>
        <v>653</v>
      </c>
      <c r="D61" s="19">
        <f>VLOOKUP($B61,PIVOTS!$B$94:$H$114,D$51,FALSE)</f>
        <v>1138</v>
      </c>
      <c r="E61" s="19">
        <f>VLOOKUP($B61,PIVOTS!$B$94:$H$114,E$51,FALSE)</f>
        <v>1339</v>
      </c>
      <c r="F61" s="19">
        <f>VLOOKUP($B61,PIVOTS!$B$94:$H$114,F$51,FALSE)</f>
        <v>1741</v>
      </c>
      <c r="G61" s="19">
        <f>VLOOKUP($B61,PIVOTS!$B$94:$H$114,G$51,FALSE)</f>
        <v>1853</v>
      </c>
      <c r="H61" s="19">
        <f>VLOOKUP($B61,PIVOTS!$B$94:$H$114,H$51,FALSE)</f>
        <v>1974</v>
      </c>
      <c r="I61" s="47">
        <f t="shared" si="2"/>
        <v>4.7006715245035004E-2</v>
      </c>
      <c r="J61" s="29"/>
    </row>
    <row r="62" spans="2:10" x14ac:dyDescent="0.25">
      <c r="B62" s="9" t="s">
        <v>164</v>
      </c>
      <c r="C62" s="19">
        <f>VLOOKUP($B62,PIVOTS!$B$94:$H$114,C$51,FALSE)</f>
        <v>547</v>
      </c>
      <c r="D62" s="19">
        <f>VLOOKUP($B62,PIVOTS!$B$94:$H$114,D$51,FALSE)</f>
        <v>897</v>
      </c>
      <c r="E62" s="19">
        <f>VLOOKUP($B62,PIVOTS!$B$94:$H$114,E$51,FALSE)</f>
        <v>1065</v>
      </c>
      <c r="F62" s="19">
        <f>VLOOKUP($B62,PIVOTS!$B$94:$H$114,F$51,FALSE)</f>
        <v>1440</v>
      </c>
      <c r="G62" s="19">
        <f>VLOOKUP($B62,PIVOTS!$B$94:$H$114,G$51,FALSE)</f>
        <v>1523</v>
      </c>
      <c r="H62" s="19">
        <f>VLOOKUP($B62,PIVOTS!$B$94:$H$114,H$51,FALSE)</f>
        <v>1587</v>
      </c>
      <c r="I62" s="47">
        <f t="shared" si="2"/>
        <v>3.7791113016145163E-2</v>
      </c>
      <c r="J62" s="29"/>
    </row>
    <row r="63" spans="2:10" x14ac:dyDescent="0.25">
      <c r="B63" s="9" t="s">
        <v>100</v>
      </c>
      <c r="C63" s="19">
        <f>VLOOKUP($B63,PIVOTS!$B$94:$H$114,C$51,FALSE)</f>
        <v>363</v>
      </c>
      <c r="D63" s="19">
        <f>VLOOKUP($B63,PIVOTS!$B$94:$H$114,D$51,FALSE)</f>
        <v>673</v>
      </c>
      <c r="E63" s="19">
        <f>VLOOKUP($B63,PIVOTS!$B$94:$H$114,E$51,FALSE)</f>
        <v>864</v>
      </c>
      <c r="F63" s="19">
        <f>VLOOKUP($B63,PIVOTS!$B$94:$H$114,F$51,FALSE)</f>
        <v>1198</v>
      </c>
      <c r="G63" s="19">
        <f>VLOOKUP($B63,PIVOTS!$B$94:$H$114,G$51,FALSE)</f>
        <v>1261</v>
      </c>
      <c r="H63" s="19">
        <f>VLOOKUP($B63,PIVOTS!$B$94:$H$114,H$51,FALSE)</f>
        <v>1325</v>
      </c>
      <c r="I63" s="47">
        <f t="shared" si="2"/>
        <v>3.1552126494261083E-2</v>
      </c>
      <c r="J63" s="29"/>
    </row>
    <row r="64" spans="2:10" x14ac:dyDescent="0.25">
      <c r="B64" s="9" t="s">
        <v>175</v>
      </c>
      <c r="C64" s="19">
        <f>VLOOKUP($B64,PIVOTS!$B$94:$H$114,C$51,FALSE)</f>
        <v>420</v>
      </c>
      <c r="D64" s="19">
        <f>VLOOKUP($B64,PIVOTS!$B$94:$H$114,D$51,FALSE)</f>
        <v>728</v>
      </c>
      <c r="E64" s="19">
        <f>VLOOKUP($B64,PIVOTS!$B$94:$H$114,E$51,FALSE)</f>
        <v>843</v>
      </c>
      <c r="F64" s="19">
        <f>VLOOKUP($B64,PIVOTS!$B$94:$H$114,F$51,FALSE)</f>
        <v>1163</v>
      </c>
      <c r="G64" s="19">
        <f>VLOOKUP($B64,PIVOTS!$B$94:$H$114,G$51,FALSE)</f>
        <v>1247</v>
      </c>
      <c r="H64" s="19">
        <f>VLOOKUP($B64,PIVOTS!$B$94:$H$114,H$51,FALSE)</f>
        <v>1316</v>
      </c>
      <c r="I64" s="47">
        <f t="shared" si="2"/>
        <v>3.1337810163356669E-2</v>
      </c>
      <c r="J64" s="29"/>
    </row>
    <row r="65" spans="2:10" x14ac:dyDescent="0.25">
      <c r="B65" s="9" t="s">
        <v>167</v>
      </c>
      <c r="C65" s="19">
        <f>VLOOKUP($B65,PIVOTS!$B$94:$H$114,C$51,FALSE)</f>
        <v>300</v>
      </c>
      <c r="D65" s="19">
        <f>VLOOKUP($B65,PIVOTS!$B$94:$H$114,D$51,FALSE)</f>
        <v>489</v>
      </c>
      <c r="E65" s="19">
        <f>VLOOKUP($B65,PIVOTS!$B$94:$H$114,E$51,FALSE)</f>
        <v>543</v>
      </c>
      <c r="F65" s="19">
        <f>VLOOKUP($B65,PIVOTS!$B$94:$H$114,F$51,FALSE)</f>
        <v>684</v>
      </c>
      <c r="G65" s="19">
        <f>VLOOKUP($B65,PIVOTS!$B$94:$H$114,G$51,FALSE)</f>
        <v>721</v>
      </c>
      <c r="H65" s="19">
        <f>VLOOKUP($B65,PIVOTS!$B$94:$H$114,H$51,FALSE)</f>
        <v>753</v>
      </c>
      <c r="I65" s="47">
        <f t="shared" si="2"/>
        <v>1.7931133019002714E-2</v>
      </c>
      <c r="J65" s="29"/>
    </row>
    <row r="66" spans="2:10" x14ac:dyDescent="0.25">
      <c r="B66" s="9" t="s">
        <v>174</v>
      </c>
      <c r="C66" s="19">
        <f>VLOOKUP($B66,PIVOTS!$B$94:$H$114,C$51,FALSE)</f>
        <v>153</v>
      </c>
      <c r="D66" s="19">
        <f>VLOOKUP($B66,PIVOTS!$B$94:$H$114,D$51,FALSE)</f>
        <v>246</v>
      </c>
      <c r="E66" s="19">
        <f>VLOOKUP($B66,PIVOTS!$B$94:$H$114,E$51,FALSE)</f>
        <v>276</v>
      </c>
      <c r="F66" s="19">
        <f>VLOOKUP($B66,PIVOTS!$B$94:$H$114,F$51,FALSE)</f>
        <v>360</v>
      </c>
      <c r="G66" s="19">
        <f>VLOOKUP($B66,PIVOTS!$B$94:$H$114,G$51,FALSE)</f>
        <v>382</v>
      </c>
      <c r="H66" s="19">
        <f>VLOOKUP($B66,PIVOTS!$B$94:$H$114,H$51,FALSE)</f>
        <v>399</v>
      </c>
      <c r="I66" s="47">
        <f t="shared" si="2"/>
        <v>9.5013573367623942E-3</v>
      </c>
      <c r="J66" s="29"/>
    </row>
    <row r="67" spans="2:10" x14ac:dyDescent="0.25">
      <c r="B67" s="9" t="s">
        <v>170</v>
      </c>
      <c r="C67" s="19">
        <f>VLOOKUP($B67,PIVOTS!$B$94:$H$114,C$51,FALSE)</f>
        <v>87</v>
      </c>
      <c r="D67" s="19">
        <f>VLOOKUP($B67,PIVOTS!$B$94:$H$114,D$51,FALSE)</f>
        <v>143</v>
      </c>
      <c r="E67" s="19">
        <f>VLOOKUP($B67,PIVOTS!$B$94:$H$114,E$51,FALSE)</f>
        <v>168</v>
      </c>
      <c r="F67" s="19">
        <f>VLOOKUP($B67,PIVOTS!$B$94:$H$114,F$51,FALSE)</f>
        <v>212</v>
      </c>
      <c r="G67" s="19">
        <f>VLOOKUP($B67,PIVOTS!$B$94:$H$114,G$51,FALSE)</f>
        <v>222</v>
      </c>
      <c r="H67" s="19">
        <f>VLOOKUP($B67,PIVOTS!$B$94:$H$114,H$51,FALSE)</f>
        <v>229</v>
      </c>
      <c r="I67" s="47">
        <f t="shared" si="2"/>
        <v>5.4531599752345571E-3</v>
      </c>
      <c r="J67" s="29"/>
    </row>
    <row r="68" spans="2:10" x14ac:dyDescent="0.25">
      <c r="B68" s="9" t="s">
        <v>173</v>
      </c>
      <c r="C68" s="19">
        <f>VLOOKUP($B68,PIVOTS!$B$94:$H$114,C$51,FALSE)</f>
        <v>57</v>
      </c>
      <c r="D68" s="19">
        <f>VLOOKUP($B68,PIVOTS!$B$94:$H$114,D$51,FALSE)</f>
        <v>86</v>
      </c>
      <c r="E68" s="19">
        <f>VLOOKUP($B68,PIVOTS!$B$94:$H$114,E$51,FALSE)</f>
        <v>96</v>
      </c>
      <c r="F68" s="19">
        <f>VLOOKUP($B68,PIVOTS!$B$94:$H$114,F$51,FALSE)</f>
        <v>120</v>
      </c>
      <c r="G68" s="19">
        <f>VLOOKUP($B68,PIVOTS!$B$94:$H$114,G$51,FALSE)</f>
        <v>125</v>
      </c>
      <c r="H68" s="19">
        <f>VLOOKUP($B68,PIVOTS!$B$94:$H$114,H$51,FALSE)</f>
        <v>130</v>
      </c>
      <c r="I68" s="47">
        <f t="shared" si="2"/>
        <v>3.0956803352859934E-3</v>
      </c>
      <c r="J68" s="29"/>
    </row>
    <row r="69" spans="2:10" x14ac:dyDescent="0.25">
      <c r="B69" s="9" t="s">
        <v>102</v>
      </c>
      <c r="C69" s="19">
        <f>VLOOKUP($B69,PIVOTS!$B$94:$H$114,C$51,FALSE)</f>
        <v>1237</v>
      </c>
      <c r="D69" s="19">
        <f>VLOOKUP($B69,PIVOTS!$B$94:$H$114,D$51,FALSE)</f>
        <v>154</v>
      </c>
      <c r="E69" s="19">
        <f>VLOOKUP($B69,PIVOTS!$B$94:$H$114,E$51,FALSE)</f>
        <v>239</v>
      </c>
      <c r="F69" s="19">
        <f>VLOOKUP($B69,PIVOTS!$B$94:$H$114,F$51,FALSE)</f>
        <v>100</v>
      </c>
      <c r="G69" s="19">
        <f>VLOOKUP($B69,PIVOTS!$B$94:$H$114,G$51,FALSE)</f>
        <v>115</v>
      </c>
      <c r="H69" s="19">
        <f>VLOOKUP($B69,PIVOTS!$B$94:$H$114,H$51,FALSE)</f>
        <v>130</v>
      </c>
      <c r="I69" s="47">
        <f t="shared" si="2"/>
        <v>3.0956803352859934E-3</v>
      </c>
      <c r="J69" s="29"/>
    </row>
    <row r="70" spans="2:10" x14ac:dyDescent="0.25">
      <c r="B70" s="9" t="s">
        <v>165</v>
      </c>
      <c r="C70" s="19">
        <f>VLOOKUP($B70,PIVOTS!$B$94:$H$114,C$51,FALSE)</f>
        <v>40</v>
      </c>
      <c r="D70" s="19">
        <f>VLOOKUP($B70,PIVOTS!$B$94:$H$114,D$51,FALSE)</f>
        <v>64</v>
      </c>
      <c r="E70" s="19">
        <f>VLOOKUP($B70,PIVOTS!$B$94:$H$114,E$51,FALSE)</f>
        <v>77</v>
      </c>
      <c r="F70" s="19">
        <f>VLOOKUP($B70,PIVOTS!$B$94:$H$114,F$51,FALSE)</f>
        <v>93</v>
      </c>
      <c r="G70" s="19">
        <f>VLOOKUP($B70,PIVOTS!$B$94:$H$114,G$51,FALSE)</f>
        <v>97</v>
      </c>
      <c r="H70" s="19">
        <f>VLOOKUP($B70,PIVOTS!$B$94:$H$114,H$51,FALSE)</f>
        <v>99</v>
      </c>
      <c r="I70" s="47">
        <f t="shared" si="2"/>
        <v>2.3574796399485642E-3</v>
      </c>
      <c r="J70" s="29"/>
    </row>
    <row r="71" spans="2:10" x14ac:dyDescent="0.25">
      <c r="B71" s="9" t="s">
        <v>163</v>
      </c>
      <c r="C71" s="19">
        <f>VLOOKUP($B71,PIVOTS!$B$94:$H$114,C$51,FALSE)</f>
        <v>39</v>
      </c>
      <c r="D71" s="19">
        <f>VLOOKUP($B71,PIVOTS!$B$94:$H$114,D$51,FALSE)</f>
        <v>64</v>
      </c>
      <c r="E71" s="19">
        <f>VLOOKUP($B71,PIVOTS!$B$94:$H$114,E$51,FALSE)</f>
        <v>85</v>
      </c>
      <c r="F71" s="19">
        <f>VLOOKUP($B71,PIVOTS!$B$94:$H$114,F$51,FALSE)</f>
        <v>91</v>
      </c>
      <c r="G71" s="19">
        <f>VLOOKUP($B71,PIVOTS!$B$94:$H$114,G$51,FALSE)</f>
        <v>92</v>
      </c>
      <c r="H71" s="19">
        <f>VLOOKUP($B71,PIVOTS!$B$94:$H$114,H$51,FALSE)</f>
        <v>97</v>
      </c>
      <c r="I71" s="47">
        <f t="shared" si="2"/>
        <v>2.3098537886364718E-3</v>
      </c>
      <c r="J71" s="29"/>
    </row>
    <row r="72" spans="2:10" x14ac:dyDescent="0.25">
      <c r="B72" s="9" t="s">
        <v>168</v>
      </c>
      <c r="C72" s="19">
        <f>VLOOKUP($B72,PIVOTS!$B$94:$H$114,C$51,FALSE)</f>
        <v>5</v>
      </c>
      <c r="D72" s="19">
        <f>VLOOKUP($B72,PIVOTS!$B$94:$H$114,D$51,FALSE)</f>
        <v>41</v>
      </c>
      <c r="E72" s="19">
        <f>VLOOKUP($B72,PIVOTS!$B$94:$H$114,E$51,FALSE)</f>
        <v>65</v>
      </c>
      <c r="F72" s="19">
        <f>VLOOKUP($B72,PIVOTS!$B$94:$H$114,F$51,FALSE)</f>
        <v>43</v>
      </c>
      <c r="G72" s="19">
        <f>VLOOKUP($B72,PIVOTS!$B$94:$H$114,G$51,FALSE)</f>
        <v>47</v>
      </c>
      <c r="H72" s="19">
        <f>VLOOKUP($B72,PIVOTS!$B$94:$H$114,H$51,FALSE)</f>
        <v>54</v>
      </c>
      <c r="I72" s="47">
        <f t="shared" si="2"/>
        <v>1.2858979854264896E-3</v>
      </c>
      <c r="J72" s="29"/>
    </row>
  </sheetData>
  <sortState xmlns:xlrd2="http://schemas.microsoft.com/office/spreadsheetml/2017/richdata2" ref="B54:H72">
    <sortCondition descending="1" ref="H54:H72"/>
  </sortState>
  <mergeCells count="3">
    <mergeCell ref="C4:H4"/>
    <mergeCell ref="C28:H28"/>
    <mergeCell ref="C52:H52"/>
  </mergeCell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6D963B-0ACA-4F3E-BEEE-765CEE272393}">
  <sheetPr codeName="Sheet4">
    <tabColor rgb="FFFF0000"/>
  </sheetPr>
  <dimension ref="B1:V41"/>
  <sheetViews>
    <sheetView zoomScale="80" zoomScaleNormal="80" workbookViewId="0"/>
  </sheetViews>
  <sheetFormatPr defaultRowHeight="15" x14ac:dyDescent="0.25"/>
  <cols>
    <col min="1" max="1" width="7.140625" customWidth="1"/>
    <col min="2" max="2" width="31.85546875" customWidth="1"/>
    <col min="3" max="3" width="21.7109375" customWidth="1"/>
    <col min="4" max="4" width="19.140625" bestFit="1" customWidth="1"/>
    <col min="5" max="5" width="15.5703125" bestFit="1" customWidth="1"/>
    <col min="6" max="7" width="14.28515625" bestFit="1" customWidth="1"/>
    <col min="8" max="8" width="11.42578125" bestFit="1" customWidth="1"/>
    <col min="9" max="9" width="7.140625" bestFit="1" customWidth="1"/>
    <col min="10" max="10" width="13" bestFit="1" customWidth="1"/>
    <col min="11" max="11" width="19.5703125" bestFit="1" customWidth="1"/>
    <col min="12" max="12" width="16.5703125" bestFit="1" customWidth="1"/>
    <col min="13" max="13" width="11.5703125" bestFit="1" customWidth="1"/>
    <col min="14" max="14" width="9.85546875" bestFit="1" customWidth="1"/>
    <col min="15" max="15" width="14.42578125" bestFit="1" customWidth="1"/>
    <col min="16" max="16" width="16" bestFit="1" customWidth="1"/>
    <col min="17" max="17" width="17.7109375" bestFit="1" customWidth="1"/>
    <col min="18" max="18" width="10.7109375" bestFit="1" customWidth="1"/>
    <col min="19" max="19" width="7.28515625" bestFit="1" customWidth="1"/>
    <col min="20" max="20" width="21.5703125" bestFit="1" customWidth="1"/>
    <col min="21" max="21" width="12.42578125" customWidth="1"/>
    <col min="22" max="22" width="15.5703125" customWidth="1"/>
  </cols>
  <sheetData>
    <row r="1" spans="2:22" ht="47.25" x14ac:dyDescent="0.25">
      <c r="B1" s="59" t="s">
        <v>123</v>
      </c>
    </row>
    <row r="2" spans="2:22" ht="36.75" customHeight="1" x14ac:dyDescent="0.25">
      <c r="B2" s="60" t="s">
        <v>124</v>
      </c>
    </row>
    <row r="4" spans="2:22" x14ac:dyDescent="0.25">
      <c r="B4" s="61" t="s">
        <v>125</v>
      </c>
      <c r="C4" s="62">
        <v>2018</v>
      </c>
    </row>
    <row r="5" spans="2:22" x14ac:dyDescent="0.25">
      <c r="B5" s="61" t="s">
        <v>126</v>
      </c>
      <c r="C5" s="62" t="s">
        <v>127</v>
      </c>
    </row>
    <row r="6" spans="2:22" x14ac:dyDescent="0.25">
      <c r="B6" s="61" t="s">
        <v>128</v>
      </c>
      <c r="C6" s="62" t="s">
        <v>129</v>
      </c>
    </row>
    <row r="8" spans="2:22" ht="15.75" thickBot="1" x14ac:dyDescent="0.3">
      <c r="C8" s="4">
        <v>2</v>
      </c>
      <c r="D8" s="4">
        <v>3</v>
      </c>
      <c r="E8" s="4">
        <v>4</v>
      </c>
      <c r="F8" s="4">
        <v>5</v>
      </c>
      <c r="G8" s="4">
        <v>6</v>
      </c>
      <c r="H8" s="4">
        <v>7</v>
      </c>
      <c r="I8" s="4">
        <v>8</v>
      </c>
      <c r="J8" s="4">
        <v>9</v>
      </c>
      <c r="K8" s="4">
        <v>10</v>
      </c>
      <c r="L8" s="4">
        <v>11</v>
      </c>
      <c r="M8" s="4">
        <v>12</v>
      </c>
      <c r="N8" s="4">
        <v>13</v>
      </c>
      <c r="O8" s="4">
        <v>14</v>
      </c>
      <c r="P8" s="4">
        <v>15</v>
      </c>
      <c r="Q8" s="4">
        <v>16</v>
      </c>
      <c r="R8" s="4">
        <v>17</v>
      </c>
      <c r="S8" s="4">
        <v>18</v>
      </c>
      <c r="T8" s="4">
        <v>19</v>
      </c>
    </row>
    <row r="9" spans="2:22" ht="63" customHeight="1" thickBot="1" x14ac:dyDescent="0.3">
      <c r="C9" s="40" t="s">
        <v>90</v>
      </c>
      <c r="D9" s="41" t="s">
        <v>91</v>
      </c>
      <c r="E9" s="41" t="s">
        <v>92</v>
      </c>
      <c r="F9" s="41" t="s">
        <v>93</v>
      </c>
      <c r="G9" s="41" t="s">
        <v>113</v>
      </c>
      <c r="H9" s="41" t="s">
        <v>114</v>
      </c>
      <c r="I9" s="41" t="s">
        <v>115</v>
      </c>
      <c r="J9" s="41" t="s">
        <v>116</v>
      </c>
      <c r="K9" s="41" t="s">
        <v>95</v>
      </c>
      <c r="L9" s="41" t="s">
        <v>96</v>
      </c>
      <c r="M9" s="41" t="s">
        <v>117</v>
      </c>
      <c r="N9" s="41" t="s">
        <v>97</v>
      </c>
      <c r="O9" s="41" t="s">
        <v>98</v>
      </c>
      <c r="P9" s="41" t="s">
        <v>118</v>
      </c>
      <c r="Q9" s="41" t="s">
        <v>99</v>
      </c>
      <c r="R9" s="41" t="s">
        <v>100</v>
      </c>
      <c r="S9" s="41" t="s">
        <v>101</v>
      </c>
      <c r="T9" s="42" t="s">
        <v>119</v>
      </c>
      <c r="U9" s="48" t="s">
        <v>121</v>
      </c>
      <c r="V9" s="49" t="s">
        <v>122</v>
      </c>
    </row>
    <row r="10" spans="2:22" x14ac:dyDescent="0.25">
      <c r="B10" s="43" t="s">
        <v>41</v>
      </c>
      <c r="C10" s="50">
        <v>1000</v>
      </c>
      <c r="D10" s="51">
        <v>600</v>
      </c>
      <c r="E10" s="51">
        <v>5000</v>
      </c>
      <c r="F10" s="51">
        <v>3000</v>
      </c>
      <c r="G10" s="51">
        <v>1500</v>
      </c>
      <c r="H10" s="51">
        <v>4500</v>
      </c>
      <c r="I10" s="51">
        <v>6000</v>
      </c>
      <c r="J10" s="51">
        <v>2500</v>
      </c>
      <c r="K10" s="51">
        <v>3500</v>
      </c>
      <c r="L10" s="51">
        <v>1250</v>
      </c>
      <c r="M10" s="51">
        <v>600</v>
      </c>
      <c r="N10" s="51">
        <v>600</v>
      </c>
      <c r="O10" s="51">
        <v>3000</v>
      </c>
      <c r="P10" s="51">
        <v>4500</v>
      </c>
      <c r="Q10" s="51">
        <v>1500</v>
      </c>
      <c r="R10" s="51">
        <v>4000</v>
      </c>
      <c r="S10" s="51">
        <v>9000</v>
      </c>
      <c r="T10" s="52">
        <v>2500</v>
      </c>
      <c r="U10" s="5">
        <f>SUM(C10:T10)</f>
        <v>54550</v>
      </c>
      <c r="V10" s="249">
        <f>SUM(U10:U41)</f>
        <v>1604055</v>
      </c>
    </row>
    <row r="11" spans="2:22" x14ac:dyDescent="0.25">
      <c r="B11" s="44" t="s">
        <v>7</v>
      </c>
      <c r="C11" s="53">
        <v>50</v>
      </c>
      <c r="D11" s="12">
        <v>1250</v>
      </c>
      <c r="E11" s="12">
        <v>7000</v>
      </c>
      <c r="F11" s="12">
        <v>5000</v>
      </c>
      <c r="G11" s="12">
        <v>2250</v>
      </c>
      <c r="H11" s="12">
        <v>4500</v>
      </c>
      <c r="I11" s="12">
        <v>10000</v>
      </c>
      <c r="J11" s="12">
        <v>4500</v>
      </c>
      <c r="K11" s="12">
        <v>4500</v>
      </c>
      <c r="L11" s="12">
        <v>3500</v>
      </c>
      <c r="M11" s="12">
        <v>3500</v>
      </c>
      <c r="N11" s="12">
        <v>1250</v>
      </c>
      <c r="O11" s="12">
        <v>8000</v>
      </c>
      <c r="P11" s="12">
        <v>7000</v>
      </c>
      <c r="Q11" s="12">
        <v>2500</v>
      </c>
      <c r="R11" s="12">
        <v>6000</v>
      </c>
      <c r="S11" s="12">
        <v>12000</v>
      </c>
      <c r="T11" s="54">
        <v>3500</v>
      </c>
      <c r="U11" s="5">
        <f t="shared" ref="U11:U41" si="0">SUM(C11:T11)</f>
        <v>86300</v>
      </c>
      <c r="V11" s="249"/>
    </row>
    <row r="12" spans="2:22" x14ac:dyDescent="0.25">
      <c r="B12" s="44" t="s">
        <v>9</v>
      </c>
      <c r="C12" s="53">
        <v>500</v>
      </c>
      <c r="D12" s="12">
        <v>800</v>
      </c>
      <c r="E12" s="12">
        <v>7000</v>
      </c>
      <c r="F12" s="12">
        <v>4500</v>
      </c>
      <c r="G12" s="12">
        <v>1750</v>
      </c>
      <c r="H12" s="12">
        <v>3500</v>
      </c>
      <c r="I12" s="12">
        <v>5000</v>
      </c>
      <c r="J12" s="12">
        <v>2250</v>
      </c>
      <c r="K12" s="12">
        <v>3500</v>
      </c>
      <c r="L12" s="12">
        <v>1250</v>
      </c>
      <c r="M12" s="12">
        <v>1750</v>
      </c>
      <c r="N12" s="12">
        <v>800</v>
      </c>
      <c r="O12" s="12">
        <v>5000</v>
      </c>
      <c r="P12" s="12">
        <v>3500</v>
      </c>
      <c r="Q12" s="12">
        <v>2000</v>
      </c>
      <c r="R12" s="12">
        <v>5000</v>
      </c>
      <c r="S12" s="12">
        <v>6000</v>
      </c>
      <c r="T12" s="54">
        <v>2000</v>
      </c>
      <c r="U12" s="5">
        <f t="shared" si="0"/>
        <v>56100</v>
      </c>
      <c r="V12" s="249"/>
    </row>
    <row r="13" spans="2:22" x14ac:dyDescent="0.25">
      <c r="B13" s="44" t="s">
        <v>11</v>
      </c>
      <c r="C13" s="53">
        <v>250</v>
      </c>
      <c r="D13" s="12">
        <v>350</v>
      </c>
      <c r="E13" s="12">
        <v>2000</v>
      </c>
      <c r="F13" s="12">
        <v>4000</v>
      </c>
      <c r="G13" s="12">
        <v>700</v>
      </c>
      <c r="H13" s="12">
        <v>800</v>
      </c>
      <c r="I13" s="12">
        <v>2500</v>
      </c>
      <c r="J13" s="12">
        <v>1000</v>
      </c>
      <c r="K13" s="12">
        <v>2000</v>
      </c>
      <c r="L13" s="12">
        <v>2500</v>
      </c>
      <c r="M13" s="12">
        <v>2250</v>
      </c>
      <c r="N13" s="12">
        <v>400</v>
      </c>
      <c r="O13" s="12">
        <v>5000</v>
      </c>
      <c r="P13" s="12">
        <v>4000</v>
      </c>
      <c r="Q13" s="12">
        <v>450</v>
      </c>
      <c r="R13" s="12">
        <v>2500</v>
      </c>
      <c r="S13" s="12">
        <v>3000</v>
      </c>
      <c r="T13" s="54">
        <v>1500</v>
      </c>
      <c r="U13" s="5">
        <f t="shared" si="0"/>
        <v>35200</v>
      </c>
      <c r="V13" s="249"/>
    </row>
    <row r="14" spans="2:22" x14ac:dyDescent="0.25">
      <c r="B14" s="44" t="s">
        <v>43</v>
      </c>
      <c r="C14" s="53">
        <v>900</v>
      </c>
      <c r="D14" s="12">
        <v>350</v>
      </c>
      <c r="E14" s="12">
        <v>2000</v>
      </c>
      <c r="F14" s="12">
        <v>2250</v>
      </c>
      <c r="G14" s="12">
        <v>1500</v>
      </c>
      <c r="H14" s="12">
        <v>2500</v>
      </c>
      <c r="I14" s="12">
        <v>8000</v>
      </c>
      <c r="J14" s="12">
        <v>1250</v>
      </c>
      <c r="K14" s="12">
        <v>6000</v>
      </c>
      <c r="L14" s="12">
        <v>1750</v>
      </c>
      <c r="M14" s="12">
        <v>2000</v>
      </c>
      <c r="N14" s="12">
        <v>800</v>
      </c>
      <c r="O14" s="12">
        <v>3000</v>
      </c>
      <c r="P14" s="12">
        <v>4000</v>
      </c>
      <c r="Q14" s="12">
        <v>2000</v>
      </c>
      <c r="R14" s="12">
        <v>14000</v>
      </c>
      <c r="S14" s="12">
        <v>10000</v>
      </c>
      <c r="T14" s="54">
        <v>3500</v>
      </c>
      <c r="U14" s="5">
        <f t="shared" si="0"/>
        <v>65800</v>
      </c>
      <c r="V14" s="249"/>
    </row>
    <row r="15" spans="2:22" x14ac:dyDescent="0.25">
      <c r="B15" s="44" t="s">
        <v>13</v>
      </c>
      <c r="C15" s="53">
        <v>25</v>
      </c>
      <c r="D15" s="12">
        <v>200</v>
      </c>
      <c r="E15" s="12">
        <v>1500</v>
      </c>
      <c r="F15" s="12">
        <v>1500</v>
      </c>
      <c r="G15" s="12">
        <v>800</v>
      </c>
      <c r="H15" s="12">
        <v>600</v>
      </c>
      <c r="I15" s="12">
        <v>2500</v>
      </c>
      <c r="J15" s="12">
        <v>900</v>
      </c>
      <c r="K15" s="12">
        <v>1500</v>
      </c>
      <c r="L15" s="12">
        <v>350</v>
      </c>
      <c r="M15" s="12">
        <v>350</v>
      </c>
      <c r="N15" s="12">
        <v>250</v>
      </c>
      <c r="O15" s="12">
        <v>1500</v>
      </c>
      <c r="P15" s="12">
        <v>2000</v>
      </c>
      <c r="Q15" s="12">
        <v>400</v>
      </c>
      <c r="R15" s="12">
        <v>3000</v>
      </c>
      <c r="S15" s="12">
        <v>2250</v>
      </c>
      <c r="T15" s="54">
        <v>1000</v>
      </c>
      <c r="U15" s="5">
        <f t="shared" si="0"/>
        <v>20625</v>
      </c>
      <c r="V15" s="249"/>
    </row>
    <row r="16" spans="2:22" x14ac:dyDescent="0.25">
      <c r="B16" s="44" t="s">
        <v>15</v>
      </c>
      <c r="C16" s="53">
        <v>400</v>
      </c>
      <c r="D16" s="12">
        <v>1250</v>
      </c>
      <c r="E16" s="12">
        <v>4000</v>
      </c>
      <c r="F16" s="12">
        <v>5000</v>
      </c>
      <c r="G16" s="12">
        <v>2500</v>
      </c>
      <c r="H16" s="12">
        <v>3000</v>
      </c>
      <c r="I16" s="12">
        <v>9000</v>
      </c>
      <c r="J16" s="12">
        <v>3000</v>
      </c>
      <c r="K16" s="12">
        <v>6000</v>
      </c>
      <c r="L16" s="12">
        <v>3500</v>
      </c>
      <c r="M16" s="12">
        <v>3500</v>
      </c>
      <c r="N16" s="12">
        <v>1250</v>
      </c>
      <c r="O16" s="12">
        <v>7000</v>
      </c>
      <c r="P16" s="12">
        <v>5000</v>
      </c>
      <c r="Q16" s="12">
        <v>4500</v>
      </c>
      <c r="R16" s="12">
        <v>9000</v>
      </c>
      <c r="S16" s="12">
        <v>15000</v>
      </c>
      <c r="T16" s="54">
        <v>4000</v>
      </c>
      <c r="U16" s="5">
        <f t="shared" si="0"/>
        <v>86900</v>
      </c>
      <c r="V16" s="249"/>
    </row>
    <row r="17" spans="2:22" x14ac:dyDescent="0.25">
      <c r="B17" s="44" t="s">
        <v>17</v>
      </c>
      <c r="C17" s="53">
        <v>500</v>
      </c>
      <c r="D17" s="12">
        <v>1250</v>
      </c>
      <c r="E17" s="12">
        <v>4500</v>
      </c>
      <c r="F17" s="12">
        <v>4000</v>
      </c>
      <c r="G17" s="12">
        <v>2250</v>
      </c>
      <c r="H17" s="12">
        <v>3000</v>
      </c>
      <c r="I17" s="12">
        <v>9000</v>
      </c>
      <c r="J17" s="12">
        <v>2500</v>
      </c>
      <c r="K17" s="12">
        <v>6000</v>
      </c>
      <c r="L17" s="12">
        <v>2250</v>
      </c>
      <c r="M17" s="12">
        <v>2500</v>
      </c>
      <c r="N17" s="12">
        <v>2000</v>
      </c>
      <c r="O17" s="12">
        <v>7000</v>
      </c>
      <c r="P17" s="12">
        <v>6000</v>
      </c>
      <c r="Q17" s="12">
        <v>2250</v>
      </c>
      <c r="R17" s="12">
        <v>12000</v>
      </c>
      <c r="S17" s="12">
        <v>14000</v>
      </c>
      <c r="T17" s="54">
        <v>4000</v>
      </c>
      <c r="U17" s="5">
        <f t="shared" si="0"/>
        <v>85000</v>
      </c>
      <c r="V17" s="249"/>
    </row>
    <row r="18" spans="2:22" x14ac:dyDescent="0.25">
      <c r="B18" s="44" t="s">
        <v>45</v>
      </c>
      <c r="C18" s="53">
        <v>100</v>
      </c>
      <c r="D18" s="12">
        <v>700</v>
      </c>
      <c r="E18" s="12">
        <v>3500</v>
      </c>
      <c r="F18" s="12">
        <v>6000</v>
      </c>
      <c r="G18" s="12">
        <v>1250</v>
      </c>
      <c r="H18" s="12">
        <v>3000</v>
      </c>
      <c r="I18" s="12">
        <v>9000</v>
      </c>
      <c r="J18" s="12">
        <v>5000</v>
      </c>
      <c r="K18" s="12">
        <v>4000</v>
      </c>
      <c r="L18" s="12">
        <v>1750</v>
      </c>
      <c r="M18" s="12">
        <v>600</v>
      </c>
      <c r="N18" s="12">
        <v>700</v>
      </c>
      <c r="O18" s="12">
        <v>3000</v>
      </c>
      <c r="P18" s="12">
        <v>8000</v>
      </c>
      <c r="Q18" s="12">
        <v>450</v>
      </c>
      <c r="R18" s="12">
        <v>3500</v>
      </c>
      <c r="S18" s="12">
        <v>8000</v>
      </c>
      <c r="T18" s="54">
        <v>1500</v>
      </c>
      <c r="U18" s="5">
        <f t="shared" si="0"/>
        <v>60050</v>
      </c>
      <c r="V18" s="249"/>
    </row>
    <row r="19" spans="2:22" x14ac:dyDescent="0.25">
      <c r="B19" s="44" t="s">
        <v>47</v>
      </c>
      <c r="C19" s="53">
        <v>800</v>
      </c>
      <c r="D19" s="12">
        <v>300</v>
      </c>
      <c r="E19" s="12">
        <v>3000</v>
      </c>
      <c r="F19" s="12">
        <v>1750</v>
      </c>
      <c r="G19" s="12">
        <v>800</v>
      </c>
      <c r="H19" s="12">
        <v>900</v>
      </c>
      <c r="I19" s="12">
        <v>3000</v>
      </c>
      <c r="J19" s="12">
        <v>4000</v>
      </c>
      <c r="K19" s="12">
        <v>3000</v>
      </c>
      <c r="L19" s="12">
        <v>500</v>
      </c>
      <c r="M19" s="12">
        <v>450</v>
      </c>
      <c r="N19" s="12">
        <v>400</v>
      </c>
      <c r="O19" s="12">
        <v>2250</v>
      </c>
      <c r="P19" s="12">
        <v>1500</v>
      </c>
      <c r="Q19" s="12">
        <v>2000</v>
      </c>
      <c r="R19" s="12">
        <v>3500</v>
      </c>
      <c r="S19" s="12">
        <v>4500</v>
      </c>
      <c r="T19" s="54">
        <v>1500</v>
      </c>
      <c r="U19" s="5">
        <f t="shared" si="0"/>
        <v>34150</v>
      </c>
      <c r="V19" s="249"/>
    </row>
    <row r="20" spans="2:22" x14ac:dyDescent="0.25">
      <c r="B20" s="44" t="s">
        <v>31</v>
      </c>
      <c r="C20" s="53">
        <v>5</v>
      </c>
      <c r="D20" s="12">
        <v>75</v>
      </c>
      <c r="E20" s="12">
        <v>1500</v>
      </c>
      <c r="F20" s="12">
        <v>1500</v>
      </c>
      <c r="G20" s="12">
        <v>1000</v>
      </c>
      <c r="H20" s="12">
        <v>2000</v>
      </c>
      <c r="I20" s="12">
        <v>5000</v>
      </c>
      <c r="J20" s="12">
        <v>900</v>
      </c>
      <c r="K20" s="12">
        <v>4000</v>
      </c>
      <c r="L20" s="12">
        <v>600</v>
      </c>
      <c r="M20" s="12">
        <v>700</v>
      </c>
      <c r="N20" s="12">
        <v>450</v>
      </c>
      <c r="O20" s="12">
        <v>2000</v>
      </c>
      <c r="P20" s="12">
        <v>2000</v>
      </c>
      <c r="Q20" s="12">
        <v>1250</v>
      </c>
      <c r="R20" s="12">
        <v>4000</v>
      </c>
      <c r="S20" s="12">
        <v>10000</v>
      </c>
      <c r="T20" s="54">
        <v>2000</v>
      </c>
      <c r="U20" s="5">
        <f t="shared" si="0"/>
        <v>38980</v>
      </c>
      <c r="V20" s="249"/>
    </row>
    <row r="21" spans="2:22" x14ac:dyDescent="0.25">
      <c r="B21" s="44" t="s">
        <v>19</v>
      </c>
      <c r="C21" s="53">
        <v>1000</v>
      </c>
      <c r="D21" s="12">
        <v>1000</v>
      </c>
      <c r="E21" s="12">
        <v>2000</v>
      </c>
      <c r="F21" s="12">
        <v>6000</v>
      </c>
      <c r="G21" s="12">
        <v>1000</v>
      </c>
      <c r="H21" s="12">
        <v>2500</v>
      </c>
      <c r="I21" s="12">
        <v>4000</v>
      </c>
      <c r="J21" s="12">
        <v>2250</v>
      </c>
      <c r="K21" s="12">
        <v>3500</v>
      </c>
      <c r="L21" s="12">
        <v>1500</v>
      </c>
      <c r="M21" s="12">
        <v>900</v>
      </c>
      <c r="N21" s="12">
        <v>2000</v>
      </c>
      <c r="O21" s="12">
        <v>4500</v>
      </c>
      <c r="P21" s="12">
        <v>7000</v>
      </c>
      <c r="Q21" s="12">
        <v>1250</v>
      </c>
      <c r="R21" s="12">
        <v>4500</v>
      </c>
      <c r="S21" s="12">
        <v>5000</v>
      </c>
      <c r="T21" s="54">
        <v>2500</v>
      </c>
      <c r="U21" s="5">
        <f t="shared" si="0"/>
        <v>52400</v>
      </c>
      <c r="V21" s="249"/>
    </row>
    <row r="22" spans="2:22" x14ac:dyDescent="0.25">
      <c r="B22" s="44" t="s">
        <v>55</v>
      </c>
      <c r="C22" s="53">
        <v>250</v>
      </c>
      <c r="D22" s="12">
        <v>900</v>
      </c>
      <c r="E22" s="12">
        <v>2000</v>
      </c>
      <c r="F22" s="12">
        <v>1750</v>
      </c>
      <c r="G22" s="12">
        <v>700</v>
      </c>
      <c r="H22" s="12">
        <v>1000</v>
      </c>
      <c r="I22" s="12">
        <v>4000</v>
      </c>
      <c r="J22" s="12">
        <v>2500</v>
      </c>
      <c r="K22" s="12">
        <v>3500</v>
      </c>
      <c r="L22" s="12">
        <v>800</v>
      </c>
      <c r="M22" s="12">
        <v>1750</v>
      </c>
      <c r="N22" s="12">
        <v>450</v>
      </c>
      <c r="O22" s="12">
        <v>2000</v>
      </c>
      <c r="P22" s="12">
        <v>3500</v>
      </c>
      <c r="Q22" s="12">
        <v>2500</v>
      </c>
      <c r="R22" s="12">
        <v>3000</v>
      </c>
      <c r="S22" s="12">
        <v>4500</v>
      </c>
      <c r="T22" s="54">
        <v>1750</v>
      </c>
      <c r="U22" s="5">
        <f t="shared" si="0"/>
        <v>36850</v>
      </c>
      <c r="V22" s="249"/>
    </row>
    <row r="23" spans="2:22" x14ac:dyDescent="0.25">
      <c r="B23" s="44" t="s">
        <v>49</v>
      </c>
      <c r="C23" s="53">
        <v>500</v>
      </c>
      <c r="D23" s="12">
        <v>175</v>
      </c>
      <c r="E23" s="12">
        <v>2000</v>
      </c>
      <c r="F23" s="12">
        <v>2500</v>
      </c>
      <c r="G23" s="12">
        <v>600</v>
      </c>
      <c r="H23" s="12">
        <v>700</v>
      </c>
      <c r="I23" s="12">
        <v>3500</v>
      </c>
      <c r="J23" s="12">
        <v>2500</v>
      </c>
      <c r="K23" s="12">
        <v>2500</v>
      </c>
      <c r="L23" s="12">
        <v>500</v>
      </c>
      <c r="M23" s="12">
        <v>350</v>
      </c>
      <c r="N23" s="12">
        <v>400</v>
      </c>
      <c r="O23" s="12">
        <v>1500</v>
      </c>
      <c r="P23" s="12">
        <v>4500</v>
      </c>
      <c r="Q23" s="12">
        <v>2000</v>
      </c>
      <c r="R23" s="12">
        <v>3500</v>
      </c>
      <c r="S23" s="12">
        <v>3000</v>
      </c>
      <c r="T23" s="54">
        <v>1250</v>
      </c>
      <c r="U23" s="5">
        <f t="shared" si="0"/>
        <v>31975</v>
      </c>
      <c r="V23" s="249"/>
    </row>
    <row r="24" spans="2:22" x14ac:dyDescent="0.25">
      <c r="B24" s="44" t="s">
        <v>21</v>
      </c>
      <c r="C24" s="53">
        <v>0</v>
      </c>
      <c r="D24" s="12">
        <v>300</v>
      </c>
      <c r="E24" s="12">
        <v>3000</v>
      </c>
      <c r="F24" s="12">
        <v>1750</v>
      </c>
      <c r="G24" s="12">
        <v>1000</v>
      </c>
      <c r="H24" s="12">
        <v>3000</v>
      </c>
      <c r="I24" s="12">
        <v>4000</v>
      </c>
      <c r="J24" s="12">
        <v>2000</v>
      </c>
      <c r="K24" s="12">
        <v>1750</v>
      </c>
      <c r="L24" s="12">
        <v>800</v>
      </c>
      <c r="M24" s="12">
        <v>400</v>
      </c>
      <c r="N24" s="12">
        <v>400</v>
      </c>
      <c r="O24" s="12">
        <v>4000</v>
      </c>
      <c r="P24" s="12">
        <v>6000</v>
      </c>
      <c r="Q24" s="12">
        <v>800</v>
      </c>
      <c r="R24" s="12">
        <v>3500</v>
      </c>
      <c r="S24" s="12">
        <v>7000</v>
      </c>
      <c r="T24" s="54">
        <v>1250</v>
      </c>
      <c r="U24" s="5">
        <f t="shared" si="0"/>
        <v>40950</v>
      </c>
      <c r="V24" s="249"/>
    </row>
    <row r="25" spans="2:22" x14ac:dyDescent="0.25">
      <c r="B25" s="44" t="s">
        <v>33</v>
      </c>
      <c r="C25" s="53">
        <v>25</v>
      </c>
      <c r="D25" s="12">
        <v>100</v>
      </c>
      <c r="E25" s="12">
        <v>2500</v>
      </c>
      <c r="F25" s="12">
        <v>1500</v>
      </c>
      <c r="G25" s="12">
        <v>600</v>
      </c>
      <c r="H25" s="12">
        <v>700</v>
      </c>
      <c r="I25" s="12">
        <v>3500</v>
      </c>
      <c r="J25" s="12">
        <v>1000</v>
      </c>
      <c r="K25" s="12">
        <v>3000</v>
      </c>
      <c r="L25" s="12">
        <v>500</v>
      </c>
      <c r="M25" s="12">
        <v>500</v>
      </c>
      <c r="N25" s="12">
        <v>600</v>
      </c>
      <c r="O25" s="12">
        <v>1250</v>
      </c>
      <c r="P25" s="12">
        <v>1500</v>
      </c>
      <c r="Q25" s="12">
        <v>2000</v>
      </c>
      <c r="R25" s="12">
        <v>3000</v>
      </c>
      <c r="S25" s="12">
        <v>7000</v>
      </c>
      <c r="T25" s="54">
        <v>1000</v>
      </c>
      <c r="U25" s="5">
        <f t="shared" si="0"/>
        <v>30275</v>
      </c>
      <c r="V25" s="249"/>
    </row>
    <row r="26" spans="2:22" x14ac:dyDescent="0.25">
      <c r="B26" s="44" t="s">
        <v>35</v>
      </c>
      <c r="C26" s="53">
        <v>400</v>
      </c>
      <c r="D26" s="12">
        <v>600</v>
      </c>
      <c r="E26" s="12">
        <v>2250</v>
      </c>
      <c r="F26" s="12">
        <v>2000</v>
      </c>
      <c r="G26" s="12">
        <v>700</v>
      </c>
      <c r="H26" s="12">
        <v>1250</v>
      </c>
      <c r="I26" s="12">
        <v>3500</v>
      </c>
      <c r="J26" s="12">
        <v>1250</v>
      </c>
      <c r="K26" s="12">
        <v>2500</v>
      </c>
      <c r="L26" s="12">
        <v>1250</v>
      </c>
      <c r="M26" s="12">
        <v>250</v>
      </c>
      <c r="N26" s="12">
        <v>800</v>
      </c>
      <c r="O26" s="12">
        <v>3000</v>
      </c>
      <c r="P26" s="12">
        <v>1500</v>
      </c>
      <c r="Q26" s="12">
        <v>4000</v>
      </c>
      <c r="R26" s="12">
        <v>3500</v>
      </c>
      <c r="S26" s="12">
        <v>5000</v>
      </c>
      <c r="T26" s="54">
        <v>2000</v>
      </c>
      <c r="U26" s="5">
        <f t="shared" si="0"/>
        <v>35750</v>
      </c>
      <c r="V26" s="249"/>
    </row>
    <row r="27" spans="2:22" x14ac:dyDescent="0.25">
      <c r="B27" s="44" t="s">
        <v>51</v>
      </c>
      <c r="C27" s="53">
        <v>1750</v>
      </c>
      <c r="D27" s="12">
        <v>600</v>
      </c>
      <c r="E27" s="12">
        <v>4000</v>
      </c>
      <c r="F27" s="12">
        <v>5000</v>
      </c>
      <c r="G27" s="12">
        <v>1750</v>
      </c>
      <c r="H27" s="12">
        <v>4000</v>
      </c>
      <c r="I27" s="12">
        <v>6000</v>
      </c>
      <c r="J27" s="12">
        <v>3000</v>
      </c>
      <c r="K27" s="12">
        <v>5000</v>
      </c>
      <c r="L27" s="12">
        <v>2250</v>
      </c>
      <c r="M27" s="12">
        <v>1500</v>
      </c>
      <c r="N27" s="12">
        <v>1250</v>
      </c>
      <c r="O27" s="12">
        <v>4500</v>
      </c>
      <c r="P27" s="12">
        <v>8000</v>
      </c>
      <c r="Q27" s="12">
        <v>6000</v>
      </c>
      <c r="R27" s="12">
        <v>5000</v>
      </c>
      <c r="S27" s="12">
        <v>11000</v>
      </c>
      <c r="T27" s="54">
        <v>3000</v>
      </c>
      <c r="U27" s="5">
        <f t="shared" si="0"/>
        <v>73600</v>
      </c>
      <c r="V27" s="249"/>
    </row>
    <row r="28" spans="2:22" x14ac:dyDescent="0.25">
      <c r="B28" s="44" t="s">
        <v>23</v>
      </c>
      <c r="C28" s="53">
        <v>300</v>
      </c>
      <c r="D28" s="12">
        <v>350</v>
      </c>
      <c r="E28" s="12">
        <v>2500</v>
      </c>
      <c r="F28" s="12">
        <v>2000</v>
      </c>
      <c r="G28" s="12">
        <v>500</v>
      </c>
      <c r="H28" s="12">
        <v>1500</v>
      </c>
      <c r="I28" s="12">
        <v>2000</v>
      </c>
      <c r="J28" s="12">
        <v>1500</v>
      </c>
      <c r="K28" s="12">
        <v>2000</v>
      </c>
      <c r="L28" s="12">
        <v>350</v>
      </c>
      <c r="M28" s="12">
        <v>350</v>
      </c>
      <c r="N28" s="12">
        <v>250</v>
      </c>
      <c r="O28" s="12">
        <v>1750</v>
      </c>
      <c r="P28" s="12">
        <v>1250</v>
      </c>
      <c r="Q28" s="12">
        <v>350</v>
      </c>
      <c r="R28" s="12">
        <v>1500</v>
      </c>
      <c r="S28" s="12">
        <v>1750</v>
      </c>
      <c r="T28" s="54">
        <v>900</v>
      </c>
      <c r="U28" s="5">
        <f t="shared" si="0"/>
        <v>21100</v>
      </c>
      <c r="V28" s="249"/>
    </row>
    <row r="29" spans="2:22" x14ac:dyDescent="0.25">
      <c r="B29" s="44" t="s">
        <v>71</v>
      </c>
      <c r="C29" s="53">
        <v>1000</v>
      </c>
      <c r="D29" s="12">
        <v>1750</v>
      </c>
      <c r="E29" s="12">
        <v>7000</v>
      </c>
      <c r="F29" s="12">
        <v>6000</v>
      </c>
      <c r="G29" s="12">
        <v>2000</v>
      </c>
      <c r="H29" s="12">
        <v>3500</v>
      </c>
      <c r="I29" s="12">
        <v>9000</v>
      </c>
      <c r="J29" s="12">
        <v>6000</v>
      </c>
      <c r="K29" s="12">
        <v>6000</v>
      </c>
      <c r="L29" s="12">
        <v>2250</v>
      </c>
      <c r="M29" s="12">
        <v>3000</v>
      </c>
      <c r="N29" s="12">
        <v>1250</v>
      </c>
      <c r="O29" s="12">
        <v>4500</v>
      </c>
      <c r="P29" s="12">
        <v>8000</v>
      </c>
      <c r="Q29" s="12">
        <v>4000</v>
      </c>
      <c r="R29" s="12">
        <v>11000</v>
      </c>
      <c r="S29" s="12">
        <v>14000</v>
      </c>
      <c r="T29" s="54">
        <v>4000</v>
      </c>
      <c r="U29" s="5">
        <f t="shared" si="0"/>
        <v>94250</v>
      </c>
      <c r="V29" s="249"/>
    </row>
    <row r="30" spans="2:22" x14ac:dyDescent="0.25">
      <c r="B30" s="44" t="s">
        <v>25</v>
      </c>
      <c r="C30" s="53">
        <v>125</v>
      </c>
      <c r="D30" s="12">
        <v>500</v>
      </c>
      <c r="E30" s="12">
        <v>1750</v>
      </c>
      <c r="F30" s="12">
        <v>1750</v>
      </c>
      <c r="G30" s="12">
        <v>600</v>
      </c>
      <c r="H30" s="12">
        <v>800</v>
      </c>
      <c r="I30" s="12">
        <v>2250</v>
      </c>
      <c r="J30" s="12">
        <v>1500</v>
      </c>
      <c r="K30" s="12">
        <v>1500</v>
      </c>
      <c r="L30" s="12">
        <v>450</v>
      </c>
      <c r="M30" s="12">
        <v>450</v>
      </c>
      <c r="N30" s="12">
        <v>400</v>
      </c>
      <c r="O30" s="12">
        <v>2250</v>
      </c>
      <c r="P30" s="12">
        <v>1250</v>
      </c>
      <c r="Q30" s="12">
        <v>450</v>
      </c>
      <c r="R30" s="12">
        <v>2500</v>
      </c>
      <c r="S30" s="12">
        <v>2250</v>
      </c>
      <c r="T30" s="54">
        <v>1250</v>
      </c>
      <c r="U30" s="5">
        <f t="shared" si="0"/>
        <v>22025</v>
      </c>
      <c r="V30" s="249"/>
    </row>
    <row r="31" spans="2:22" x14ac:dyDescent="0.25">
      <c r="B31" s="44" t="s">
        <v>37</v>
      </c>
      <c r="C31" s="53">
        <v>400</v>
      </c>
      <c r="D31" s="12">
        <v>125</v>
      </c>
      <c r="E31" s="12">
        <v>1500</v>
      </c>
      <c r="F31" s="12">
        <v>1750</v>
      </c>
      <c r="G31" s="12">
        <v>600</v>
      </c>
      <c r="H31" s="12">
        <v>800</v>
      </c>
      <c r="I31" s="12">
        <v>2500</v>
      </c>
      <c r="J31" s="12">
        <v>900</v>
      </c>
      <c r="K31" s="12">
        <v>3500</v>
      </c>
      <c r="L31" s="12">
        <v>500</v>
      </c>
      <c r="M31" s="12">
        <v>2250</v>
      </c>
      <c r="N31" s="12">
        <v>500</v>
      </c>
      <c r="O31" s="12">
        <v>1750</v>
      </c>
      <c r="P31" s="12">
        <v>1250</v>
      </c>
      <c r="Q31" s="12">
        <v>600</v>
      </c>
      <c r="R31" s="12">
        <v>3000</v>
      </c>
      <c r="S31" s="12">
        <v>4500</v>
      </c>
      <c r="T31" s="54">
        <v>1250</v>
      </c>
      <c r="U31" s="5">
        <f t="shared" si="0"/>
        <v>27675</v>
      </c>
      <c r="V31" s="249"/>
    </row>
    <row r="32" spans="2:22" x14ac:dyDescent="0.25">
      <c r="B32" s="44" t="s">
        <v>53</v>
      </c>
      <c r="C32" s="53">
        <v>400</v>
      </c>
      <c r="D32" s="12">
        <v>300</v>
      </c>
      <c r="E32" s="12">
        <v>3000</v>
      </c>
      <c r="F32" s="12">
        <v>5000</v>
      </c>
      <c r="G32" s="12">
        <v>1000</v>
      </c>
      <c r="H32" s="12">
        <v>1750</v>
      </c>
      <c r="I32" s="12">
        <v>4000</v>
      </c>
      <c r="J32" s="12">
        <v>1250</v>
      </c>
      <c r="K32" s="12">
        <v>3500</v>
      </c>
      <c r="L32" s="12">
        <v>2500</v>
      </c>
      <c r="M32" s="12">
        <v>1500</v>
      </c>
      <c r="N32" s="12">
        <v>1000</v>
      </c>
      <c r="O32" s="12">
        <v>6000</v>
      </c>
      <c r="P32" s="12">
        <v>5000</v>
      </c>
      <c r="Q32" s="12">
        <v>700</v>
      </c>
      <c r="R32" s="12">
        <v>4500</v>
      </c>
      <c r="S32" s="12">
        <v>5000</v>
      </c>
      <c r="T32" s="54">
        <v>3000</v>
      </c>
      <c r="U32" s="5">
        <f t="shared" si="0"/>
        <v>49400</v>
      </c>
      <c r="V32" s="249"/>
    </row>
    <row r="33" spans="2:22" x14ac:dyDescent="0.25">
      <c r="B33" s="44" t="s">
        <v>72</v>
      </c>
      <c r="C33" s="53">
        <v>75</v>
      </c>
      <c r="D33" s="12">
        <v>150</v>
      </c>
      <c r="E33" s="12">
        <v>4000</v>
      </c>
      <c r="F33" s="12">
        <v>2500</v>
      </c>
      <c r="G33" s="12">
        <v>1250</v>
      </c>
      <c r="H33" s="12">
        <v>1750</v>
      </c>
      <c r="I33" s="12">
        <v>7000</v>
      </c>
      <c r="J33" s="12">
        <v>1750</v>
      </c>
      <c r="K33" s="12">
        <v>5000</v>
      </c>
      <c r="L33" s="12">
        <v>1250</v>
      </c>
      <c r="M33" s="12">
        <v>1750</v>
      </c>
      <c r="N33" s="12">
        <v>1250</v>
      </c>
      <c r="O33" s="12">
        <v>6000</v>
      </c>
      <c r="P33" s="12">
        <v>4500</v>
      </c>
      <c r="Q33" s="12">
        <v>3000</v>
      </c>
      <c r="R33" s="12">
        <v>7000</v>
      </c>
      <c r="S33" s="12">
        <v>12000</v>
      </c>
      <c r="T33" s="54">
        <v>3500</v>
      </c>
      <c r="U33" s="5">
        <f t="shared" si="0"/>
        <v>63725</v>
      </c>
      <c r="V33" s="249"/>
    </row>
    <row r="34" spans="2:22" x14ac:dyDescent="0.25">
      <c r="B34" s="44" t="s">
        <v>57</v>
      </c>
      <c r="C34" s="53">
        <v>2000</v>
      </c>
      <c r="D34" s="12">
        <v>1250</v>
      </c>
      <c r="E34" s="12">
        <v>7000</v>
      </c>
      <c r="F34" s="12">
        <v>3500</v>
      </c>
      <c r="G34" s="12">
        <v>1250</v>
      </c>
      <c r="H34" s="12">
        <v>2250</v>
      </c>
      <c r="I34" s="12">
        <v>4500</v>
      </c>
      <c r="J34" s="12">
        <v>4500</v>
      </c>
      <c r="K34" s="12">
        <v>3500</v>
      </c>
      <c r="L34" s="12">
        <v>700</v>
      </c>
      <c r="M34" s="12">
        <v>450</v>
      </c>
      <c r="N34" s="12">
        <v>600</v>
      </c>
      <c r="O34" s="12">
        <v>3000</v>
      </c>
      <c r="P34" s="12">
        <v>3500</v>
      </c>
      <c r="Q34" s="12">
        <v>1750</v>
      </c>
      <c r="R34" s="12">
        <v>4500</v>
      </c>
      <c r="S34" s="12">
        <v>5000</v>
      </c>
      <c r="T34" s="54">
        <v>1750</v>
      </c>
      <c r="U34" s="5">
        <f t="shared" si="0"/>
        <v>51000</v>
      </c>
      <c r="V34" s="249"/>
    </row>
    <row r="35" spans="2:22" x14ac:dyDescent="0.25">
      <c r="B35" s="44" t="s">
        <v>27</v>
      </c>
      <c r="C35" s="53">
        <v>700</v>
      </c>
      <c r="D35" s="12">
        <v>800</v>
      </c>
      <c r="E35" s="12">
        <v>2500</v>
      </c>
      <c r="F35" s="12">
        <v>2500</v>
      </c>
      <c r="G35" s="12">
        <v>1250</v>
      </c>
      <c r="H35" s="12">
        <v>1250</v>
      </c>
      <c r="I35" s="12">
        <v>5000</v>
      </c>
      <c r="J35" s="12">
        <v>3000</v>
      </c>
      <c r="K35" s="12">
        <v>4500</v>
      </c>
      <c r="L35" s="12">
        <v>450</v>
      </c>
      <c r="M35" s="12">
        <v>450</v>
      </c>
      <c r="N35" s="12">
        <v>450</v>
      </c>
      <c r="O35" s="12">
        <v>2000</v>
      </c>
      <c r="P35" s="12">
        <v>1750</v>
      </c>
      <c r="Q35" s="12">
        <v>1250</v>
      </c>
      <c r="R35" s="12">
        <v>4000</v>
      </c>
      <c r="S35" s="12">
        <v>7000</v>
      </c>
      <c r="T35" s="54">
        <v>1500</v>
      </c>
      <c r="U35" s="5">
        <f t="shared" si="0"/>
        <v>40350</v>
      </c>
      <c r="V35" s="249"/>
    </row>
    <row r="36" spans="2:22" x14ac:dyDescent="0.25">
      <c r="B36" s="44" t="s">
        <v>59</v>
      </c>
      <c r="C36" s="53">
        <v>150</v>
      </c>
      <c r="D36" s="12">
        <v>400</v>
      </c>
      <c r="E36" s="12">
        <v>3000</v>
      </c>
      <c r="F36" s="12">
        <v>2250</v>
      </c>
      <c r="G36" s="12">
        <v>600</v>
      </c>
      <c r="H36" s="12">
        <v>800</v>
      </c>
      <c r="I36" s="12">
        <v>6000</v>
      </c>
      <c r="J36" s="12">
        <v>1750</v>
      </c>
      <c r="K36" s="12">
        <v>4000</v>
      </c>
      <c r="L36" s="12">
        <v>700</v>
      </c>
      <c r="M36" s="12">
        <v>900</v>
      </c>
      <c r="N36" s="12">
        <v>500</v>
      </c>
      <c r="O36" s="12">
        <v>1500</v>
      </c>
      <c r="P36" s="12">
        <v>1500</v>
      </c>
      <c r="Q36" s="12">
        <v>1250</v>
      </c>
      <c r="R36" s="12">
        <v>6000</v>
      </c>
      <c r="S36" s="12">
        <v>8000</v>
      </c>
      <c r="T36" s="54">
        <v>2250</v>
      </c>
      <c r="U36" s="5">
        <f t="shared" si="0"/>
        <v>41550</v>
      </c>
      <c r="V36" s="249"/>
    </row>
    <row r="37" spans="2:22" x14ac:dyDescent="0.25">
      <c r="B37" s="44" t="s">
        <v>73</v>
      </c>
      <c r="C37" s="53">
        <v>125</v>
      </c>
      <c r="D37" s="12">
        <v>1500</v>
      </c>
      <c r="E37" s="12">
        <v>3000</v>
      </c>
      <c r="F37" s="12">
        <v>4500</v>
      </c>
      <c r="G37" s="12">
        <v>3000</v>
      </c>
      <c r="H37" s="12">
        <v>3000</v>
      </c>
      <c r="I37" s="12">
        <v>11000</v>
      </c>
      <c r="J37" s="12">
        <v>11000</v>
      </c>
      <c r="K37" s="12">
        <v>4500</v>
      </c>
      <c r="L37" s="12">
        <v>900</v>
      </c>
      <c r="M37" s="12">
        <v>600</v>
      </c>
      <c r="N37" s="12">
        <v>600</v>
      </c>
      <c r="O37" s="12">
        <v>2500</v>
      </c>
      <c r="P37" s="12">
        <v>6000</v>
      </c>
      <c r="Q37" s="12">
        <v>1500</v>
      </c>
      <c r="R37" s="12">
        <v>6000</v>
      </c>
      <c r="S37" s="12">
        <v>6000</v>
      </c>
      <c r="T37" s="54">
        <v>1750</v>
      </c>
      <c r="U37" s="5">
        <f t="shared" si="0"/>
        <v>67475</v>
      </c>
      <c r="V37" s="249"/>
    </row>
    <row r="38" spans="2:22" x14ac:dyDescent="0.25">
      <c r="B38" s="44" t="s">
        <v>61</v>
      </c>
      <c r="C38" s="53">
        <v>1250</v>
      </c>
      <c r="D38" s="12">
        <v>1500</v>
      </c>
      <c r="E38" s="12">
        <v>3500</v>
      </c>
      <c r="F38" s="12">
        <v>4000</v>
      </c>
      <c r="G38" s="12">
        <v>2000</v>
      </c>
      <c r="H38" s="12">
        <v>3500</v>
      </c>
      <c r="I38" s="12">
        <v>6000</v>
      </c>
      <c r="J38" s="12">
        <v>4500</v>
      </c>
      <c r="K38" s="12">
        <v>3000</v>
      </c>
      <c r="L38" s="12">
        <v>2000</v>
      </c>
      <c r="M38" s="12">
        <v>2500</v>
      </c>
      <c r="N38" s="12">
        <v>1250</v>
      </c>
      <c r="O38" s="12">
        <v>4500</v>
      </c>
      <c r="P38" s="12">
        <v>5000</v>
      </c>
      <c r="Q38" s="12">
        <v>1750</v>
      </c>
      <c r="R38" s="12">
        <v>5000</v>
      </c>
      <c r="S38" s="12">
        <v>4500</v>
      </c>
      <c r="T38" s="54">
        <v>2250</v>
      </c>
      <c r="U38" s="5">
        <f t="shared" si="0"/>
        <v>58000</v>
      </c>
      <c r="V38" s="249"/>
    </row>
    <row r="39" spans="2:22" x14ac:dyDescent="0.25">
      <c r="B39" s="44" t="s">
        <v>63</v>
      </c>
      <c r="C39" s="53">
        <v>1000</v>
      </c>
      <c r="D39" s="12">
        <v>300</v>
      </c>
      <c r="E39" s="12">
        <v>2000</v>
      </c>
      <c r="F39" s="12">
        <v>1750</v>
      </c>
      <c r="G39" s="12">
        <v>1250</v>
      </c>
      <c r="H39" s="12">
        <v>3000</v>
      </c>
      <c r="I39" s="12">
        <v>6000</v>
      </c>
      <c r="J39" s="12">
        <v>1000</v>
      </c>
      <c r="K39" s="12">
        <v>4000</v>
      </c>
      <c r="L39" s="12">
        <v>2250</v>
      </c>
      <c r="M39" s="12">
        <v>4000</v>
      </c>
      <c r="N39" s="12">
        <v>800</v>
      </c>
      <c r="O39" s="12">
        <v>5000</v>
      </c>
      <c r="P39" s="12">
        <v>3000</v>
      </c>
      <c r="Q39" s="12">
        <v>500</v>
      </c>
      <c r="R39" s="12">
        <v>4500</v>
      </c>
      <c r="S39" s="12">
        <v>8000</v>
      </c>
      <c r="T39" s="54">
        <v>2250</v>
      </c>
      <c r="U39" s="5">
        <f t="shared" si="0"/>
        <v>50600</v>
      </c>
      <c r="V39" s="249"/>
    </row>
    <row r="40" spans="2:22" x14ac:dyDescent="0.25">
      <c r="B40" s="44" t="s">
        <v>29</v>
      </c>
      <c r="C40" s="53">
        <v>400</v>
      </c>
      <c r="D40" s="12">
        <v>400</v>
      </c>
      <c r="E40" s="12">
        <v>2500</v>
      </c>
      <c r="F40" s="12">
        <v>2500</v>
      </c>
      <c r="G40" s="12">
        <v>900</v>
      </c>
      <c r="H40" s="12">
        <v>2000</v>
      </c>
      <c r="I40" s="12">
        <v>2500</v>
      </c>
      <c r="J40" s="12">
        <v>10000</v>
      </c>
      <c r="K40" s="12">
        <v>3500</v>
      </c>
      <c r="L40" s="12">
        <v>1000</v>
      </c>
      <c r="M40" s="12">
        <v>600</v>
      </c>
      <c r="N40" s="12">
        <v>450</v>
      </c>
      <c r="O40" s="12">
        <v>4500</v>
      </c>
      <c r="P40" s="12">
        <v>3000</v>
      </c>
      <c r="Q40" s="12">
        <v>1250</v>
      </c>
      <c r="R40" s="12">
        <v>3000</v>
      </c>
      <c r="S40" s="12">
        <v>2500</v>
      </c>
      <c r="T40" s="54">
        <v>1250</v>
      </c>
      <c r="U40" s="5">
        <f t="shared" si="0"/>
        <v>42250</v>
      </c>
      <c r="V40" s="249"/>
    </row>
    <row r="41" spans="2:22" ht="15.75" thickBot="1" x14ac:dyDescent="0.3">
      <c r="B41" s="45" t="s">
        <v>39</v>
      </c>
      <c r="C41" s="55">
        <v>1000</v>
      </c>
      <c r="D41" s="56">
        <v>400</v>
      </c>
      <c r="E41" s="56">
        <v>3500</v>
      </c>
      <c r="F41" s="56">
        <v>4000</v>
      </c>
      <c r="G41" s="56">
        <v>1250</v>
      </c>
      <c r="H41" s="56">
        <v>2500</v>
      </c>
      <c r="I41" s="56">
        <v>4500</v>
      </c>
      <c r="J41" s="56">
        <v>1000</v>
      </c>
      <c r="K41" s="56">
        <v>5000</v>
      </c>
      <c r="L41" s="56">
        <v>1750</v>
      </c>
      <c r="M41" s="56">
        <v>700</v>
      </c>
      <c r="N41" s="56">
        <v>800</v>
      </c>
      <c r="O41" s="56">
        <v>4000</v>
      </c>
      <c r="P41" s="56">
        <v>3000</v>
      </c>
      <c r="Q41" s="56">
        <v>800</v>
      </c>
      <c r="R41" s="56">
        <v>4500</v>
      </c>
      <c r="S41" s="56">
        <v>7000</v>
      </c>
      <c r="T41" s="57">
        <v>3500</v>
      </c>
      <c r="U41" s="5">
        <f t="shared" si="0"/>
        <v>49200</v>
      </c>
      <c r="V41" s="249"/>
    </row>
  </sheetData>
  <mergeCells count="1">
    <mergeCell ref="V10:V41"/>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59D4FF-4E52-4BFB-81FB-370980551174}">
  <sheetPr codeName="Sheet7">
    <tabColor rgb="FFFF0000"/>
  </sheetPr>
  <dimension ref="B1:V77"/>
  <sheetViews>
    <sheetView zoomScale="80" zoomScaleNormal="80" workbookViewId="0"/>
  </sheetViews>
  <sheetFormatPr defaultRowHeight="15" x14ac:dyDescent="0.25"/>
  <cols>
    <col min="2" max="2" width="54.85546875" customWidth="1"/>
    <col min="3" max="3" width="21.140625" customWidth="1"/>
    <col min="4" max="4" width="19.85546875" customWidth="1"/>
    <col min="5" max="5" width="25.5703125" bestFit="1" customWidth="1"/>
    <col min="6" max="6" width="24.85546875" bestFit="1" customWidth="1"/>
    <col min="7" max="7" width="12.28515625" bestFit="1" customWidth="1"/>
    <col min="8" max="8" width="9.85546875" bestFit="1" customWidth="1"/>
    <col min="9" max="9" width="11" bestFit="1" customWidth="1"/>
    <col min="10" max="10" width="8.140625" bestFit="1" customWidth="1"/>
    <col min="11" max="11" width="15" bestFit="1" customWidth="1"/>
    <col min="12" max="12" width="14.28515625" bestFit="1" customWidth="1"/>
    <col min="13" max="13" width="17" bestFit="1" customWidth="1"/>
    <col min="14" max="14" width="12.7109375" bestFit="1" customWidth="1"/>
    <col min="15" max="15" width="19.85546875" bestFit="1" customWidth="1"/>
    <col min="16" max="16" width="8.7109375" bestFit="1" customWidth="1"/>
    <col min="17" max="17" width="22.28515625" bestFit="1" customWidth="1"/>
    <col min="18" max="18" width="8.7109375" bestFit="1" customWidth="1"/>
    <col min="19" max="19" width="11.5703125" bestFit="1" customWidth="1"/>
    <col min="20" max="20" width="10.5703125" bestFit="1" customWidth="1"/>
    <col min="21" max="21" width="12" customWidth="1"/>
    <col min="22" max="22" width="16" customWidth="1"/>
  </cols>
  <sheetData>
    <row r="1" spans="2:22" ht="42" x14ac:dyDescent="0.25">
      <c r="B1" s="38" t="s">
        <v>67</v>
      </c>
    </row>
    <row r="3" spans="2:22" x14ac:dyDescent="0.25">
      <c r="C3" s="4">
        <v>10</v>
      </c>
      <c r="D3" s="4">
        <v>2</v>
      </c>
      <c r="E3" s="4">
        <v>19</v>
      </c>
      <c r="F3" s="4">
        <v>15</v>
      </c>
      <c r="G3" s="4">
        <v>5</v>
      </c>
      <c r="H3" s="4">
        <v>17</v>
      </c>
      <c r="I3" s="4">
        <v>12</v>
      </c>
      <c r="J3" s="4">
        <v>18</v>
      </c>
      <c r="K3" s="4">
        <v>11</v>
      </c>
      <c r="L3" s="4">
        <v>4</v>
      </c>
      <c r="M3" s="4">
        <v>3</v>
      </c>
      <c r="N3" s="4">
        <v>6</v>
      </c>
      <c r="O3" s="4">
        <v>14</v>
      </c>
      <c r="P3" s="4">
        <v>13</v>
      </c>
      <c r="Q3" s="4">
        <v>16</v>
      </c>
      <c r="R3" s="4">
        <v>8</v>
      </c>
      <c r="S3" s="4">
        <v>9</v>
      </c>
      <c r="T3" s="4">
        <v>7</v>
      </c>
    </row>
    <row r="4" spans="2:22" ht="30" x14ac:dyDescent="0.25">
      <c r="B4" s="37" t="s">
        <v>130</v>
      </c>
      <c r="C4" s="46"/>
    </row>
    <row r="5" spans="2:22" ht="46.5" x14ac:dyDescent="0.25">
      <c r="B5" s="20" t="s">
        <v>70</v>
      </c>
      <c r="C5" s="39" t="s">
        <v>95</v>
      </c>
      <c r="D5" s="39" t="s">
        <v>90</v>
      </c>
      <c r="E5" s="39" t="s">
        <v>119</v>
      </c>
      <c r="F5" s="39" t="s">
        <v>118</v>
      </c>
      <c r="G5" s="39" t="s">
        <v>93</v>
      </c>
      <c r="H5" s="39" t="s">
        <v>100</v>
      </c>
      <c r="I5" s="39" t="s">
        <v>117</v>
      </c>
      <c r="J5" s="39" t="s">
        <v>101</v>
      </c>
      <c r="K5" s="39" t="s">
        <v>96</v>
      </c>
      <c r="L5" s="39" t="s">
        <v>92</v>
      </c>
      <c r="M5" s="39" t="s">
        <v>91</v>
      </c>
      <c r="N5" s="39" t="s">
        <v>113</v>
      </c>
      <c r="O5" s="39" t="s">
        <v>98</v>
      </c>
      <c r="P5" s="39" t="s">
        <v>97</v>
      </c>
      <c r="Q5" s="39" t="s">
        <v>99</v>
      </c>
      <c r="R5" s="39" t="s">
        <v>115</v>
      </c>
      <c r="S5" s="39" t="s">
        <v>116</v>
      </c>
      <c r="T5" s="39" t="s">
        <v>114</v>
      </c>
      <c r="U5" s="48" t="s">
        <v>121</v>
      </c>
      <c r="V5" s="49" t="s">
        <v>122</v>
      </c>
    </row>
    <row r="6" spans="2:22" ht="15" customHeight="1" x14ac:dyDescent="0.25">
      <c r="B6" s="9" t="s">
        <v>41</v>
      </c>
      <c r="C6" s="12">
        <f>VLOOKUP($B6,'EMPLOYED (SELEP by SECTOR)'!$B$10:$T$41,C$3,FALSE)*'CHARTS (SECTOR - NATIONAL)'!$I$30</f>
        <v>916.80822335467576</v>
      </c>
      <c r="D6" s="12">
        <f>VLOOKUP($B6,'EMPLOYED (SELEP by SECTOR)'!$B$10:$T$41,D$3,FALSE)*'CHARTS (SECTOR - NATIONAL)'!$I$31</f>
        <v>155.23324186593493</v>
      </c>
      <c r="E6" s="12">
        <f>VLOOKUP($B6,'EMPLOYED (SELEP by SECTOR)'!$B$10:$T$41,E$3,FALSE)*'CHARTS (SECTOR - NATIONAL)'!$I$32</f>
        <v>232.37074785487172</v>
      </c>
      <c r="F6" s="12">
        <f>VLOOKUP($B6,'EMPLOYED (SELEP by SECTOR)'!$B$10:$T$41,F$3,FALSE)*'CHARTS (SECTOR - NATIONAL)'!$I$33</f>
        <v>378.87103096824774</v>
      </c>
      <c r="G6" s="12">
        <f>VLOOKUP($B6,'EMPLOYED (SELEP by SECTOR)'!$B$10:$T$41,G$3,FALSE)*'CHARTS (SECTOR - NATIONAL)'!$I$34</f>
        <v>245.91663399973868</v>
      </c>
      <c r="H6" s="12">
        <f>VLOOKUP($B6,'EMPLOYED (SELEP by SECTOR)'!$B$10:$T$41,H$3,FALSE)*'CHARTS (SECTOR - NATIONAL)'!$I$35</f>
        <v>278.06089115379592</v>
      </c>
      <c r="I6" s="12">
        <f>VLOOKUP($B6,'EMPLOYED (SELEP by SECTOR)'!$B$10:$T$41,I$3,FALSE)*'CHARTS (SECTOR - NATIONAL)'!$I$37</f>
        <v>31.778387560433817</v>
      </c>
      <c r="J6" s="12">
        <f>VLOOKUP($B6,'EMPLOYED (SELEP by SECTOR)'!$B$10:$T$41,J$3,FALSE)*'CHARTS (SECTOR - NATIONAL)'!$I$38</f>
        <v>379.85103880831048</v>
      </c>
      <c r="K6" s="12">
        <f>VLOOKUP($B6,'EMPLOYED (SELEP by SECTOR)'!$B$10:$T$41,K$3,FALSE)*'CHARTS (SECTOR - NATIONAL)'!$I$39</f>
        <v>41.868112722679562</v>
      </c>
      <c r="L6" s="12">
        <f>VLOOKUP($B6,'EMPLOYED (SELEP by SECTOR)'!$B$10:$T$41,L$3,FALSE)*'CHARTS (SECTOR - NATIONAL)'!$I$40</f>
        <v>136.11220000871117</v>
      </c>
      <c r="M6" s="12">
        <f>VLOOKUP($B6,'EMPLOYED (SELEP by SECTOR)'!$B$10:$T$41,M$3,FALSE)*'CHARTS (SECTOR - NATIONAL)'!$I$41</f>
        <v>9.9307461126355676</v>
      </c>
      <c r="N6" s="12"/>
      <c r="O6" s="12">
        <f>VLOOKUP($B6,'EMPLOYED (SELEP by SECTOR)'!$B$10:$T$41,O$3,FALSE)*'CHARTS (SECTOR - NATIONAL)'!$I$42</f>
        <v>24.957532993597283</v>
      </c>
      <c r="P6" s="12">
        <f>VLOOKUP($B6,'EMPLOYED (SELEP by SECTOR)'!$B$10:$T$41,P$3,FALSE)*'CHARTS (SECTOR - NATIONAL)'!$I$43</f>
        <v>4.3643015810793155</v>
      </c>
      <c r="Q6" s="12">
        <f>VLOOKUP($B6,'EMPLOYED (SELEP by SECTOR)'!$B$10:$T$41,Q$3,FALSE)*'CHARTS (SECTOR - NATIONAL)'!$I$44</f>
        <v>4.5080360642885147</v>
      </c>
      <c r="R6" s="58"/>
      <c r="S6" s="12">
        <f>VLOOKUP($B6,'EMPLOYED (SELEP by SECTOR)'!$B$10:$T$41,S$3,FALSE)*'CHARTS (SECTOR - NATIONAL)'!$I$45</f>
        <v>7.404503680473888</v>
      </c>
      <c r="T6" s="58"/>
      <c r="U6" s="5">
        <f>SUM(C6:T6)</f>
        <v>2848.0356287294744</v>
      </c>
      <c r="V6" s="249">
        <f>SUM(U6:U37)</f>
        <v>88736.685831264433</v>
      </c>
    </row>
    <row r="7" spans="2:22" ht="15" customHeight="1" x14ac:dyDescent="0.25">
      <c r="B7" s="9" t="s">
        <v>7</v>
      </c>
      <c r="C7" s="12">
        <f>VLOOKUP($B7,'EMPLOYED (SELEP by SECTOR)'!$B$10:$T$41,C$3,FALSE)*'CHARTS (SECTOR - NATIONAL)'!$I$30</f>
        <v>1178.7534300274403</v>
      </c>
      <c r="D7" s="12">
        <f>VLOOKUP($B7,'EMPLOYED (SELEP by SECTOR)'!$B$10:$T$41,D$3,FALSE)*'CHARTS (SECTOR - NATIONAL)'!$I$31</f>
        <v>7.7616620932967466</v>
      </c>
      <c r="E7" s="12">
        <f>VLOOKUP($B7,'EMPLOYED (SELEP by SECTOR)'!$B$10:$T$41,E$3,FALSE)*'CHARTS (SECTOR - NATIONAL)'!$I$32</f>
        <v>325.31904699682042</v>
      </c>
      <c r="F7" s="12">
        <f>VLOOKUP($B7,'EMPLOYED (SELEP by SECTOR)'!$B$10:$T$41,F$3,FALSE)*'CHARTS (SECTOR - NATIONAL)'!$I$33</f>
        <v>589.35493706171872</v>
      </c>
      <c r="G7" s="12">
        <f>VLOOKUP($B7,'EMPLOYED (SELEP by SECTOR)'!$B$10:$T$41,G$3,FALSE)*'CHARTS (SECTOR - NATIONAL)'!$I$34</f>
        <v>409.86105666623115</v>
      </c>
      <c r="H7" s="12">
        <f>VLOOKUP($B7,'EMPLOYED (SELEP by SECTOR)'!$B$10:$T$41,H$3,FALSE)*'CHARTS (SECTOR - NATIONAL)'!$I$35</f>
        <v>417.09133673069385</v>
      </c>
      <c r="I7" s="12">
        <f>VLOOKUP($B7,'EMPLOYED (SELEP by SECTOR)'!$B$10:$T$41,I$3,FALSE)*'CHARTS (SECTOR - NATIONAL)'!$I$37</f>
        <v>185.37392743586392</v>
      </c>
      <c r="J7" s="12">
        <f>VLOOKUP($B7,'EMPLOYED (SELEP by SECTOR)'!$B$10:$T$41,J$3,FALSE)*'CHARTS (SECTOR - NATIONAL)'!$I$38</f>
        <v>506.46805174441397</v>
      </c>
      <c r="K7" s="12">
        <f>VLOOKUP($B7,'EMPLOYED (SELEP by SECTOR)'!$B$10:$T$41,K$3,FALSE)*'CHARTS (SECTOR - NATIONAL)'!$I$39</f>
        <v>117.23071562350276</v>
      </c>
      <c r="L7" s="12">
        <f>VLOOKUP($B7,'EMPLOYED (SELEP by SECTOR)'!$B$10:$T$41,L$3,FALSE)*'CHARTS (SECTOR - NATIONAL)'!$I$40</f>
        <v>190.55708001219566</v>
      </c>
      <c r="M7" s="12">
        <f>VLOOKUP($B7,'EMPLOYED (SELEP by SECTOR)'!$B$10:$T$41,M$3,FALSE)*'CHARTS (SECTOR - NATIONAL)'!$I$41</f>
        <v>20.6890544013241</v>
      </c>
      <c r="N7" s="12"/>
      <c r="O7" s="12">
        <f>VLOOKUP($B7,'EMPLOYED (SELEP by SECTOR)'!$B$10:$T$41,O$3,FALSE)*'CHARTS (SECTOR - NATIONAL)'!$I$42</f>
        <v>66.553421316259417</v>
      </c>
      <c r="P7" s="12">
        <f>VLOOKUP($B7,'EMPLOYED (SELEP by SECTOR)'!$B$10:$T$41,P$3,FALSE)*'CHARTS (SECTOR - NATIONAL)'!$I$43</f>
        <v>9.0922949605819081</v>
      </c>
      <c r="Q7" s="12">
        <f>VLOOKUP($B7,'EMPLOYED (SELEP by SECTOR)'!$B$10:$T$41,Q$3,FALSE)*'CHARTS (SECTOR - NATIONAL)'!$I$44</f>
        <v>7.5133934404808578</v>
      </c>
      <c r="R7" s="58"/>
      <c r="S7" s="12">
        <f>VLOOKUP($B7,'EMPLOYED (SELEP by SECTOR)'!$B$10:$T$41,S$3,FALSE)*'CHARTS (SECTOR - NATIONAL)'!$I$45</f>
        <v>13.328106624853</v>
      </c>
      <c r="T7" s="58"/>
      <c r="U7" s="5">
        <f t="shared" ref="U7:U37" si="0">SUM(C7:T7)</f>
        <v>4044.9475151356764</v>
      </c>
      <c r="V7" s="249"/>
    </row>
    <row r="8" spans="2:22" ht="15" customHeight="1" x14ac:dyDescent="0.25">
      <c r="B8" s="9" t="s">
        <v>9</v>
      </c>
      <c r="C8" s="12">
        <f>VLOOKUP($B8,'EMPLOYED (SELEP by SECTOR)'!$B$10:$T$41,C$3,FALSE)*'CHARTS (SECTOR - NATIONAL)'!$I$30</f>
        <v>916.80822335467576</v>
      </c>
      <c r="D8" s="12">
        <f>VLOOKUP($B8,'EMPLOYED (SELEP by SECTOR)'!$B$10:$T$41,D$3,FALSE)*'CHARTS (SECTOR - NATIONAL)'!$I$31</f>
        <v>77.616620932967464</v>
      </c>
      <c r="E8" s="12">
        <f>VLOOKUP($B8,'EMPLOYED (SELEP by SECTOR)'!$B$10:$T$41,E$3,FALSE)*'CHARTS (SECTOR - NATIONAL)'!$I$32</f>
        <v>185.89659828389736</v>
      </c>
      <c r="F8" s="12">
        <f>VLOOKUP($B8,'EMPLOYED (SELEP by SECTOR)'!$B$10:$T$41,F$3,FALSE)*'CHARTS (SECTOR - NATIONAL)'!$I$33</f>
        <v>294.67746853085936</v>
      </c>
      <c r="G8" s="12">
        <f>VLOOKUP($B8,'EMPLOYED (SELEP by SECTOR)'!$B$10:$T$41,G$3,FALSE)*'CHARTS (SECTOR - NATIONAL)'!$I$34</f>
        <v>368.87495099960802</v>
      </c>
      <c r="H8" s="12">
        <f>VLOOKUP($B8,'EMPLOYED (SELEP by SECTOR)'!$B$10:$T$41,H$3,FALSE)*'CHARTS (SECTOR - NATIONAL)'!$I$35</f>
        <v>347.57611394224489</v>
      </c>
      <c r="I8" s="12">
        <f>VLOOKUP($B8,'EMPLOYED (SELEP by SECTOR)'!$B$10:$T$41,I$3,FALSE)*'CHARTS (SECTOR - NATIONAL)'!$I$37</f>
        <v>92.68696371793196</v>
      </c>
      <c r="J8" s="12">
        <f>VLOOKUP($B8,'EMPLOYED (SELEP by SECTOR)'!$B$10:$T$41,J$3,FALSE)*'CHARTS (SECTOR - NATIONAL)'!$I$38</f>
        <v>253.23402587220698</v>
      </c>
      <c r="K8" s="12">
        <f>VLOOKUP($B8,'EMPLOYED (SELEP by SECTOR)'!$B$10:$T$41,K$3,FALSE)*'CHARTS (SECTOR - NATIONAL)'!$I$39</f>
        <v>41.868112722679562</v>
      </c>
      <c r="L8" s="12">
        <f>VLOOKUP($B8,'EMPLOYED (SELEP by SECTOR)'!$B$10:$T$41,L$3,FALSE)*'CHARTS (SECTOR - NATIONAL)'!$I$40</f>
        <v>190.55708001219566</v>
      </c>
      <c r="M8" s="12">
        <f>VLOOKUP($B8,'EMPLOYED (SELEP by SECTOR)'!$B$10:$T$41,M$3,FALSE)*'CHARTS (SECTOR - NATIONAL)'!$I$41</f>
        <v>13.240994816847424</v>
      </c>
      <c r="N8" s="12"/>
      <c r="O8" s="12">
        <f>VLOOKUP($B8,'EMPLOYED (SELEP by SECTOR)'!$B$10:$T$41,O$3,FALSE)*'CHARTS (SECTOR - NATIONAL)'!$I$42</f>
        <v>41.595888322662141</v>
      </c>
      <c r="P8" s="12">
        <f>VLOOKUP($B8,'EMPLOYED (SELEP by SECTOR)'!$B$10:$T$41,P$3,FALSE)*'CHARTS (SECTOR - NATIONAL)'!$I$43</f>
        <v>5.819068774772421</v>
      </c>
      <c r="Q8" s="12">
        <f>VLOOKUP($B8,'EMPLOYED (SELEP by SECTOR)'!$B$10:$T$41,Q$3,FALSE)*'CHARTS (SECTOR - NATIONAL)'!$I$44</f>
        <v>6.0107147523846862</v>
      </c>
      <c r="R8" s="58"/>
      <c r="S8" s="12">
        <f>VLOOKUP($B8,'EMPLOYED (SELEP by SECTOR)'!$B$10:$T$41,S$3,FALSE)*'CHARTS (SECTOR - NATIONAL)'!$I$45</f>
        <v>6.6640533124264998</v>
      </c>
      <c r="T8" s="58"/>
      <c r="U8" s="5">
        <f t="shared" si="0"/>
        <v>2843.1268783483602</v>
      </c>
      <c r="V8" s="249"/>
    </row>
    <row r="9" spans="2:22" ht="15" customHeight="1" x14ac:dyDescent="0.25">
      <c r="B9" s="9" t="s">
        <v>11</v>
      </c>
      <c r="C9" s="12">
        <f>VLOOKUP($B9,'EMPLOYED (SELEP by SECTOR)'!$B$10:$T$41,C$3,FALSE)*'CHARTS (SECTOR - NATIONAL)'!$I$30</f>
        <v>523.89041334552894</v>
      </c>
      <c r="D9" s="12">
        <f>VLOOKUP($B9,'EMPLOYED (SELEP by SECTOR)'!$B$10:$T$41,D$3,FALSE)*'CHARTS (SECTOR - NATIONAL)'!$I$31</f>
        <v>38.808310466483732</v>
      </c>
      <c r="E9" s="12">
        <f>VLOOKUP($B9,'EMPLOYED (SELEP by SECTOR)'!$B$10:$T$41,E$3,FALSE)*'CHARTS (SECTOR - NATIONAL)'!$I$32</f>
        <v>139.42244871292303</v>
      </c>
      <c r="F9" s="12">
        <f>VLOOKUP($B9,'EMPLOYED (SELEP by SECTOR)'!$B$10:$T$41,F$3,FALSE)*'CHARTS (SECTOR - NATIONAL)'!$I$33</f>
        <v>336.77424974955358</v>
      </c>
      <c r="G9" s="12">
        <f>VLOOKUP($B9,'EMPLOYED (SELEP by SECTOR)'!$B$10:$T$41,G$3,FALSE)*'CHARTS (SECTOR - NATIONAL)'!$I$34</f>
        <v>327.88884533298489</v>
      </c>
      <c r="H9" s="12">
        <f>VLOOKUP($B9,'EMPLOYED (SELEP by SECTOR)'!$B$10:$T$41,H$3,FALSE)*'CHARTS (SECTOR - NATIONAL)'!$I$35</f>
        <v>173.78805697112244</v>
      </c>
      <c r="I9" s="12">
        <f>VLOOKUP($B9,'EMPLOYED (SELEP by SECTOR)'!$B$10:$T$41,I$3,FALSE)*'CHARTS (SECTOR - NATIONAL)'!$I$37</f>
        <v>119.16895335162681</v>
      </c>
      <c r="J9" s="12">
        <f>VLOOKUP($B9,'EMPLOYED (SELEP by SECTOR)'!$B$10:$T$41,J$3,FALSE)*'CHARTS (SECTOR - NATIONAL)'!$I$38</f>
        <v>126.61701293610349</v>
      </c>
      <c r="K9" s="12">
        <f>VLOOKUP($B9,'EMPLOYED (SELEP by SECTOR)'!$B$10:$T$41,K$3,FALSE)*'CHARTS (SECTOR - NATIONAL)'!$I$39</f>
        <v>83.736225445359125</v>
      </c>
      <c r="L9" s="12">
        <f>VLOOKUP($B9,'EMPLOYED (SELEP by SECTOR)'!$B$10:$T$41,L$3,FALSE)*'CHARTS (SECTOR - NATIONAL)'!$I$40</f>
        <v>54.444880003484471</v>
      </c>
      <c r="M9" s="12">
        <f>VLOOKUP($B9,'EMPLOYED (SELEP by SECTOR)'!$B$10:$T$41,M$3,FALSE)*'CHARTS (SECTOR - NATIONAL)'!$I$41</f>
        <v>5.7929352323707475</v>
      </c>
      <c r="N9" s="12"/>
      <c r="O9" s="12">
        <f>VLOOKUP($B9,'EMPLOYED (SELEP by SECTOR)'!$B$10:$T$41,O$3,FALSE)*'CHARTS (SECTOR - NATIONAL)'!$I$42</f>
        <v>41.595888322662141</v>
      </c>
      <c r="P9" s="12">
        <f>VLOOKUP($B9,'EMPLOYED (SELEP by SECTOR)'!$B$10:$T$41,P$3,FALSE)*'CHARTS (SECTOR - NATIONAL)'!$I$43</f>
        <v>2.9095343873862105</v>
      </c>
      <c r="Q9" s="12">
        <f>VLOOKUP($B9,'EMPLOYED (SELEP by SECTOR)'!$B$10:$T$41,Q$3,FALSE)*'CHARTS (SECTOR - NATIONAL)'!$I$44</f>
        <v>1.3524108192865545</v>
      </c>
      <c r="R9" s="58"/>
      <c r="S9" s="12">
        <f>VLOOKUP($B9,'EMPLOYED (SELEP by SECTOR)'!$B$10:$T$41,S$3,FALSE)*'CHARTS (SECTOR - NATIONAL)'!$I$45</f>
        <v>2.9618014721895554</v>
      </c>
      <c r="T9" s="58"/>
      <c r="U9" s="5">
        <f t="shared" si="0"/>
        <v>1979.1519665490659</v>
      </c>
      <c r="V9" s="249"/>
    </row>
    <row r="10" spans="2:22" ht="15" customHeight="1" x14ac:dyDescent="0.25">
      <c r="B10" s="9" t="s">
        <v>43</v>
      </c>
      <c r="C10" s="12">
        <f>VLOOKUP($B10,'EMPLOYED (SELEP by SECTOR)'!$B$10:$T$41,C$3,FALSE)*'CHARTS (SECTOR - NATIONAL)'!$I$30</f>
        <v>1571.6712400365871</v>
      </c>
      <c r="D10" s="12">
        <f>VLOOKUP($B10,'EMPLOYED (SELEP by SECTOR)'!$B$10:$T$41,D$3,FALSE)*'CHARTS (SECTOR - NATIONAL)'!$I$31</f>
        <v>139.70991767934143</v>
      </c>
      <c r="E10" s="12">
        <f>VLOOKUP($B10,'EMPLOYED (SELEP by SECTOR)'!$B$10:$T$41,E$3,FALSE)*'CHARTS (SECTOR - NATIONAL)'!$I$32</f>
        <v>325.31904699682042</v>
      </c>
      <c r="F10" s="12">
        <f>VLOOKUP($B10,'EMPLOYED (SELEP by SECTOR)'!$B$10:$T$41,F$3,FALSE)*'CHARTS (SECTOR - NATIONAL)'!$I$33</f>
        <v>336.77424974955358</v>
      </c>
      <c r="G10" s="12">
        <f>VLOOKUP($B10,'EMPLOYED (SELEP by SECTOR)'!$B$10:$T$41,G$3,FALSE)*'CHARTS (SECTOR - NATIONAL)'!$I$34</f>
        <v>184.43747549980401</v>
      </c>
      <c r="H10" s="12">
        <f>VLOOKUP($B10,'EMPLOYED (SELEP by SECTOR)'!$B$10:$T$41,H$3,FALSE)*'CHARTS (SECTOR - NATIONAL)'!$I$35</f>
        <v>973.21311903828564</v>
      </c>
      <c r="I10" s="12">
        <f>VLOOKUP($B10,'EMPLOYED (SELEP by SECTOR)'!$B$10:$T$41,I$3,FALSE)*'CHARTS (SECTOR - NATIONAL)'!$I$37</f>
        <v>105.92795853477939</v>
      </c>
      <c r="J10" s="12">
        <f>VLOOKUP($B10,'EMPLOYED (SELEP by SECTOR)'!$B$10:$T$41,J$3,FALSE)*'CHARTS (SECTOR - NATIONAL)'!$I$38</f>
        <v>422.05670978701164</v>
      </c>
      <c r="K10" s="12">
        <f>VLOOKUP($B10,'EMPLOYED (SELEP by SECTOR)'!$B$10:$T$41,K$3,FALSE)*'CHARTS (SECTOR - NATIONAL)'!$I$39</f>
        <v>58.61535781175138</v>
      </c>
      <c r="L10" s="12">
        <f>VLOOKUP($B10,'EMPLOYED (SELEP by SECTOR)'!$B$10:$T$41,L$3,FALSE)*'CHARTS (SECTOR - NATIONAL)'!$I$40</f>
        <v>54.444880003484471</v>
      </c>
      <c r="M10" s="12">
        <f>VLOOKUP($B10,'EMPLOYED (SELEP by SECTOR)'!$B$10:$T$41,M$3,FALSE)*'CHARTS (SECTOR - NATIONAL)'!$I$41</f>
        <v>5.7929352323707475</v>
      </c>
      <c r="N10" s="12"/>
      <c r="O10" s="12">
        <f>VLOOKUP($B10,'EMPLOYED (SELEP by SECTOR)'!$B$10:$T$41,O$3,FALSE)*'CHARTS (SECTOR - NATIONAL)'!$I$42</f>
        <v>24.957532993597283</v>
      </c>
      <c r="P10" s="12">
        <f>VLOOKUP($B10,'EMPLOYED (SELEP by SECTOR)'!$B$10:$T$41,P$3,FALSE)*'CHARTS (SECTOR - NATIONAL)'!$I$43</f>
        <v>5.819068774772421</v>
      </c>
      <c r="Q10" s="12">
        <f>VLOOKUP($B10,'EMPLOYED (SELEP by SECTOR)'!$B$10:$T$41,Q$3,FALSE)*'CHARTS (SECTOR - NATIONAL)'!$I$44</f>
        <v>6.0107147523846862</v>
      </c>
      <c r="R10" s="58"/>
      <c r="S10" s="12">
        <f>VLOOKUP($B10,'EMPLOYED (SELEP by SECTOR)'!$B$10:$T$41,S$3,FALSE)*'CHARTS (SECTOR - NATIONAL)'!$I$45</f>
        <v>3.702251840236944</v>
      </c>
      <c r="T10" s="58"/>
      <c r="U10" s="5">
        <f t="shared" si="0"/>
        <v>4218.4524587307815</v>
      </c>
      <c r="V10" s="249"/>
    </row>
    <row r="11" spans="2:22" ht="15" customHeight="1" x14ac:dyDescent="0.25">
      <c r="B11" s="9" t="s">
        <v>13</v>
      </c>
      <c r="C11" s="12">
        <f>VLOOKUP($B11,'EMPLOYED (SELEP by SECTOR)'!$B$10:$T$41,C$3,FALSE)*'CHARTS (SECTOR - NATIONAL)'!$I$30</f>
        <v>392.91781000914676</v>
      </c>
      <c r="D11" s="12">
        <f>VLOOKUP($B11,'EMPLOYED (SELEP by SECTOR)'!$B$10:$T$41,D$3,FALSE)*'CHARTS (SECTOR - NATIONAL)'!$I$31</f>
        <v>3.8808310466483733</v>
      </c>
      <c r="E11" s="12">
        <f>VLOOKUP($B11,'EMPLOYED (SELEP by SECTOR)'!$B$10:$T$41,E$3,FALSE)*'CHARTS (SECTOR - NATIONAL)'!$I$32</f>
        <v>92.948299141948681</v>
      </c>
      <c r="F11" s="12">
        <f>VLOOKUP($B11,'EMPLOYED (SELEP by SECTOR)'!$B$10:$T$41,F$3,FALSE)*'CHARTS (SECTOR - NATIONAL)'!$I$33</f>
        <v>168.38712487477679</v>
      </c>
      <c r="G11" s="12">
        <f>VLOOKUP($B11,'EMPLOYED (SELEP by SECTOR)'!$B$10:$T$41,G$3,FALSE)*'CHARTS (SECTOR - NATIONAL)'!$I$34</f>
        <v>122.95831699986934</v>
      </c>
      <c r="H11" s="12">
        <f>VLOOKUP($B11,'EMPLOYED (SELEP by SECTOR)'!$B$10:$T$41,H$3,FALSE)*'CHARTS (SECTOR - NATIONAL)'!$I$35</f>
        <v>208.54566836534693</v>
      </c>
      <c r="I11" s="12">
        <f>VLOOKUP($B11,'EMPLOYED (SELEP by SECTOR)'!$B$10:$T$41,I$3,FALSE)*'CHARTS (SECTOR - NATIONAL)'!$I$37</f>
        <v>18.537392743586395</v>
      </c>
      <c r="J11" s="12">
        <f>VLOOKUP($B11,'EMPLOYED (SELEP by SECTOR)'!$B$10:$T$41,J$3,FALSE)*'CHARTS (SECTOR - NATIONAL)'!$I$38</f>
        <v>94.962759702077619</v>
      </c>
      <c r="K11" s="12">
        <f>VLOOKUP($B11,'EMPLOYED (SELEP by SECTOR)'!$B$10:$T$41,K$3,FALSE)*'CHARTS (SECTOR - NATIONAL)'!$I$39</f>
        <v>11.723071562350277</v>
      </c>
      <c r="L11" s="12">
        <f>VLOOKUP($B11,'EMPLOYED (SELEP by SECTOR)'!$B$10:$T$41,L$3,FALSE)*'CHARTS (SECTOR - NATIONAL)'!$I$40</f>
        <v>40.83366000261335</v>
      </c>
      <c r="M11" s="12">
        <f>VLOOKUP($B11,'EMPLOYED (SELEP by SECTOR)'!$B$10:$T$41,M$3,FALSE)*'CHARTS (SECTOR - NATIONAL)'!$I$41</f>
        <v>3.310248704211856</v>
      </c>
      <c r="N11" s="12"/>
      <c r="O11" s="12">
        <f>VLOOKUP($B11,'EMPLOYED (SELEP by SECTOR)'!$B$10:$T$41,O$3,FALSE)*'CHARTS (SECTOR - NATIONAL)'!$I$42</f>
        <v>12.478766496798642</v>
      </c>
      <c r="P11" s="12">
        <f>VLOOKUP($B11,'EMPLOYED (SELEP by SECTOR)'!$B$10:$T$41,P$3,FALSE)*'CHARTS (SECTOR - NATIONAL)'!$I$43</f>
        <v>1.8184589921163814</v>
      </c>
      <c r="Q11" s="12">
        <f>VLOOKUP($B11,'EMPLOYED (SELEP by SECTOR)'!$B$10:$T$41,Q$3,FALSE)*'CHARTS (SECTOR - NATIONAL)'!$I$44</f>
        <v>1.2021429504769372</v>
      </c>
      <c r="R11" s="58"/>
      <c r="S11" s="12">
        <f>VLOOKUP($B11,'EMPLOYED (SELEP by SECTOR)'!$B$10:$T$41,S$3,FALSE)*'CHARTS (SECTOR - NATIONAL)'!$I$45</f>
        <v>2.6656213249705996</v>
      </c>
      <c r="T11" s="58"/>
      <c r="U11" s="5">
        <f t="shared" si="0"/>
        <v>1177.1701729169388</v>
      </c>
      <c r="V11" s="249"/>
    </row>
    <row r="12" spans="2:22" ht="15" customHeight="1" x14ac:dyDescent="0.25">
      <c r="B12" s="9" t="s">
        <v>15</v>
      </c>
      <c r="C12" s="12">
        <f>VLOOKUP($B12,'EMPLOYED (SELEP by SECTOR)'!$B$10:$T$41,C$3,FALSE)*'CHARTS (SECTOR - NATIONAL)'!$I$30</f>
        <v>1571.6712400365871</v>
      </c>
      <c r="D12" s="12">
        <f>VLOOKUP($B12,'EMPLOYED (SELEP by SECTOR)'!$B$10:$T$41,D$3,FALSE)*'CHARTS (SECTOR - NATIONAL)'!$I$31</f>
        <v>62.093296746373973</v>
      </c>
      <c r="E12" s="12">
        <f>VLOOKUP($B12,'EMPLOYED (SELEP by SECTOR)'!$B$10:$T$41,E$3,FALSE)*'CHARTS (SECTOR - NATIONAL)'!$I$32</f>
        <v>371.79319656779472</v>
      </c>
      <c r="F12" s="12">
        <f>VLOOKUP($B12,'EMPLOYED (SELEP by SECTOR)'!$B$10:$T$41,F$3,FALSE)*'CHARTS (SECTOR - NATIONAL)'!$I$33</f>
        <v>420.96781218694196</v>
      </c>
      <c r="G12" s="12">
        <f>VLOOKUP($B12,'EMPLOYED (SELEP by SECTOR)'!$B$10:$T$41,G$3,FALSE)*'CHARTS (SECTOR - NATIONAL)'!$I$34</f>
        <v>409.86105666623115</v>
      </c>
      <c r="H12" s="12">
        <f>VLOOKUP($B12,'EMPLOYED (SELEP by SECTOR)'!$B$10:$T$41,H$3,FALSE)*'CHARTS (SECTOR - NATIONAL)'!$I$35</f>
        <v>625.63700509604075</v>
      </c>
      <c r="I12" s="12">
        <f>VLOOKUP($B12,'EMPLOYED (SELEP by SECTOR)'!$B$10:$T$41,I$3,FALSE)*'CHARTS (SECTOR - NATIONAL)'!$I$37</f>
        <v>185.37392743586392</v>
      </c>
      <c r="J12" s="12">
        <f>VLOOKUP($B12,'EMPLOYED (SELEP by SECTOR)'!$B$10:$T$41,J$3,FALSE)*'CHARTS (SECTOR - NATIONAL)'!$I$38</f>
        <v>633.08506468051746</v>
      </c>
      <c r="K12" s="12">
        <f>VLOOKUP($B12,'EMPLOYED (SELEP by SECTOR)'!$B$10:$T$41,K$3,FALSE)*'CHARTS (SECTOR - NATIONAL)'!$I$39</f>
        <v>117.23071562350276</v>
      </c>
      <c r="L12" s="12">
        <f>VLOOKUP($B12,'EMPLOYED (SELEP by SECTOR)'!$B$10:$T$41,L$3,FALSE)*'CHARTS (SECTOR - NATIONAL)'!$I$40</f>
        <v>108.88976000696894</v>
      </c>
      <c r="M12" s="12">
        <f>VLOOKUP($B12,'EMPLOYED (SELEP by SECTOR)'!$B$10:$T$41,M$3,FALSE)*'CHARTS (SECTOR - NATIONAL)'!$I$41</f>
        <v>20.6890544013241</v>
      </c>
      <c r="N12" s="12"/>
      <c r="O12" s="12">
        <f>VLOOKUP($B12,'EMPLOYED (SELEP by SECTOR)'!$B$10:$T$41,O$3,FALSE)*'CHARTS (SECTOR - NATIONAL)'!$I$42</f>
        <v>58.234243651726992</v>
      </c>
      <c r="P12" s="12">
        <f>VLOOKUP($B12,'EMPLOYED (SELEP by SECTOR)'!$B$10:$T$41,P$3,FALSE)*'CHARTS (SECTOR - NATIONAL)'!$I$43</f>
        <v>9.0922949605819081</v>
      </c>
      <c r="Q12" s="12">
        <f>VLOOKUP($B12,'EMPLOYED (SELEP by SECTOR)'!$B$10:$T$41,Q$3,FALSE)*'CHARTS (SECTOR - NATIONAL)'!$I$44</f>
        <v>13.524108192865544</v>
      </c>
      <c r="R12" s="58"/>
      <c r="S12" s="12">
        <f>VLOOKUP($B12,'EMPLOYED (SELEP by SECTOR)'!$B$10:$T$41,S$3,FALSE)*'CHARTS (SECTOR - NATIONAL)'!$I$45</f>
        <v>8.8854044165686652</v>
      </c>
      <c r="T12" s="58"/>
      <c r="U12" s="5">
        <f t="shared" si="0"/>
        <v>4617.0281806698895</v>
      </c>
      <c r="V12" s="249"/>
    </row>
    <row r="13" spans="2:22" ht="15" customHeight="1" x14ac:dyDescent="0.25">
      <c r="B13" s="9" t="s">
        <v>17</v>
      </c>
      <c r="C13" s="12">
        <f>VLOOKUP($B13,'EMPLOYED (SELEP by SECTOR)'!$B$10:$T$41,C$3,FALSE)*'CHARTS (SECTOR - NATIONAL)'!$I$30</f>
        <v>1571.6712400365871</v>
      </c>
      <c r="D13" s="12">
        <f>VLOOKUP($B13,'EMPLOYED (SELEP by SECTOR)'!$B$10:$T$41,D$3,FALSE)*'CHARTS (SECTOR - NATIONAL)'!$I$31</f>
        <v>77.616620932967464</v>
      </c>
      <c r="E13" s="12">
        <f>VLOOKUP($B13,'EMPLOYED (SELEP by SECTOR)'!$B$10:$T$41,E$3,FALSE)*'CHARTS (SECTOR - NATIONAL)'!$I$32</f>
        <v>371.79319656779472</v>
      </c>
      <c r="F13" s="12">
        <f>VLOOKUP($B13,'EMPLOYED (SELEP by SECTOR)'!$B$10:$T$41,F$3,FALSE)*'CHARTS (SECTOR - NATIONAL)'!$I$33</f>
        <v>505.16137462433034</v>
      </c>
      <c r="G13" s="12">
        <f>VLOOKUP($B13,'EMPLOYED (SELEP by SECTOR)'!$B$10:$T$41,G$3,FALSE)*'CHARTS (SECTOR - NATIONAL)'!$I$34</f>
        <v>327.88884533298489</v>
      </c>
      <c r="H13" s="12">
        <f>VLOOKUP($B13,'EMPLOYED (SELEP by SECTOR)'!$B$10:$T$41,H$3,FALSE)*'CHARTS (SECTOR - NATIONAL)'!$I$35</f>
        <v>834.18267346138771</v>
      </c>
      <c r="I13" s="12">
        <f>VLOOKUP($B13,'EMPLOYED (SELEP by SECTOR)'!$B$10:$T$41,I$3,FALSE)*'CHARTS (SECTOR - NATIONAL)'!$I$37</f>
        <v>132.40994816847424</v>
      </c>
      <c r="J13" s="12">
        <f>VLOOKUP($B13,'EMPLOYED (SELEP by SECTOR)'!$B$10:$T$41,J$3,FALSE)*'CHARTS (SECTOR - NATIONAL)'!$I$38</f>
        <v>590.8793937018163</v>
      </c>
      <c r="K13" s="12">
        <f>VLOOKUP($B13,'EMPLOYED (SELEP by SECTOR)'!$B$10:$T$41,K$3,FALSE)*'CHARTS (SECTOR - NATIONAL)'!$I$39</f>
        <v>75.362602900823205</v>
      </c>
      <c r="L13" s="12">
        <f>VLOOKUP($B13,'EMPLOYED (SELEP by SECTOR)'!$B$10:$T$41,L$3,FALSE)*'CHARTS (SECTOR - NATIONAL)'!$I$40</f>
        <v>122.50098000784006</v>
      </c>
      <c r="M13" s="12">
        <f>VLOOKUP($B13,'EMPLOYED (SELEP by SECTOR)'!$B$10:$T$41,M$3,FALSE)*'CHARTS (SECTOR - NATIONAL)'!$I$41</f>
        <v>20.6890544013241</v>
      </c>
      <c r="N13" s="12"/>
      <c r="O13" s="12">
        <f>VLOOKUP($B13,'EMPLOYED (SELEP by SECTOR)'!$B$10:$T$41,O$3,FALSE)*'CHARTS (SECTOR - NATIONAL)'!$I$42</f>
        <v>58.234243651726992</v>
      </c>
      <c r="P13" s="12">
        <f>VLOOKUP($B13,'EMPLOYED (SELEP by SECTOR)'!$B$10:$T$41,P$3,FALSE)*'CHARTS (SECTOR - NATIONAL)'!$I$43</f>
        <v>14.547671936931051</v>
      </c>
      <c r="Q13" s="12">
        <f>VLOOKUP($B13,'EMPLOYED (SELEP by SECTOR)'!$B$10:$T$41,Q$3,FALSE)*'CHARTS (SECTOR - NATIONAL)'!$I$44</f>
        <v>6.762054096432772</v>
      </c>
      <c r="R13" s="58"/>
      <c r="S13" s="12">
        <f>VLOOKUP($B13,'EMPLOYED (SELEP by SECTOR)'!$B$10:$T$41,S$3,FALSE)*'CHARTS (SECTOR - NATIONAL)'!$I$45</f>
        <v>7.404503680473888</v>
      </c>
      <c r="T13" s="58"/>
      <c r="U13" s="5">
        <f t="shared" si="0"/>
        <v>4717.104403501894</v>
      </c>
      <c r="V13" s="249"/>
    </row>
    <row r="14" spans="2:22" ht="15" customHeight="1" x14ac:dyDescent="0.25">
      <c r="B14" s="9" t="s">
        <v>45</v>
      </c>
      <c r="C14" s="12">
        <f>VLOOKUP($B14,'EMPLOYED (SELEP by SECTOR)'!$B$10:$T$41,C$3,FALSE)*'CHARTS (SECTOR - NATIONAL)'!$I$30</f>
        <v>1047.7808266910579</v>
      </c>
      <c r="D14" s="12">
        <f>VLOOKUP($B14,'EMPLOYED (SELEP by SECTOR)'!$B$10:$T$41,D$3,FALSE)*'CHARTS (SECTOR - NATIONAL)'!$I$31</f>
        <v>15.523324186593493</v>
      </c>
      <c r="E14" s="12">
        <f>VLOOKUP($B14,'EMPLOYED (SELEP by SECTOR)'!$B$10:$T$41,E$3,FALSE)*'CHARTS (SECTOR - NATIONAL)'!$I$32</f>
        <v>139.42244871292303</v>
      </c>
      <c r="F14" s="12">
        <f>VLOOKUP($B14,'EMPLOYED (SELEP by SECTOR)'!$B$10:$T$41,F$3,FALSE)*'CHARTS (SECTOR - NATIONAL)'!$I$33</f>
        <v>673.54849949910715</v>
      </c>
      <c r="G14" s="12">
        <f>VLOOKUP($B14,'EMPLOYED (SELEP by SECTOR)'!$B$10:$T$41,G$3,FALSE)*'CHARTS (SECTOR - NATIONAL)'!$I$34</f>
        <v>491.83326799947736</v>
      </c>
      <c r="H14" s="12">
        <f>VLOOKUP($B14,'EMPLOYED (SELEP by SECTOR)'!$B$10:$T$41,H$3,FALSE)*'CHARTS (SECTOR - NATIONAL)'!$I$35</f>
        <v>243.30327975957141</v>
      </c>
      <c r="I14" s="12">
        <f>VLOOKUP($B14,'EMPLOYED (SELEP by SECTOR)'!$B$10:$T$41,I$3,FALSE)*'CHARTS (SECTOR - NATIONAL)'!$I$37</f>
        <v>31.778387560433817</v>
      </c>
      <c r="J14" s="12">
        <f>VLOOKUP($B14,'EMPLOYED (SELEP by SECTOR)'!$B$10:$T$41,J$3,FALSE)*'CHARTS (SECTOR - NATIONAL)'!$I$38</f>
        <v>337.64536782960931</v>
      </c>
      <c r="K14" s="12">
        <f>VLOOKUP($B14,'EMPLOYED (SELEP by SECTOR)'!$B$10:$T$41,K$3,FALSE)*'CHARTS (SECTOR - NATIONAL)'!$I$39</f>
        <v>58.61535781175138</v>
      </c>
      <c r="L14" s="12">
        <f>VLOOKUP($B14,'EMPLOYED (SELEP by SECTOR)'!$B$10:$T$41,L$3,FALSE)*'CHARTS (SECTOR - NATIONAL)'!$I$40</f>
        <v>95.278540006097828</v>
      </c>
      <c r="M14" s="12">
        <f>VLOOKUP($B14,'EMPLOYED (SELEP by SECTOR)'!$B$10:$T$41,M$3,FALSE)*'CHARTS (SECTOR - NATIONAL)'!$I$41</f>
        <v>11.585870464741495</v>
      </c>
      <c r="N14" s="12"/>
      <c r="O14" s="12">
        <f>VLOOKUP($B14,'EMPLOYED (SELEP by SECTOR)'!$B$10:$T$41,O$3,FALSE)*'CHARTS (SECTOR - NATIONAL)'!$I$42</f>
        <v>24.957532993597283</v>
      </c>
      <c r="P14" s="12">
        <f>VLOOKUP($B14,'EMPLOYED (SELEP by SECTOR)'!$B$10:$T$41,P$3,FALSE)*'CHARTS (SECTOR - NATIONAL)'!$I$43</f>
        <v>5.0916851779258678</v>
      </c>
      <c r="Q14" s="12">
        <f>VLOOKUP($B14,'EMPLOYED (SELEP by SECTOR)'!$B$10:$T$41,Q$3,FALSE)*'CHARTS (SECTOR - NATIONAL)'!$I$44</f>
        <v>1.3524108192865545</v>
      </c>
      <c r="R14" s="58"/>
      <c r="S14" s="12">
        <f>VLOOKUP($B14,'EMPLOYED (SELEP by SECTOR)'!$B$10:$T$41,S$3,FALSE)*'CHARTS (SECTOR - NATIONAL)'!$I$45</f>
        <v>14.809007360947776</v>
      </c>
      <c r="T14" s="58"/>
      <c r="U14" s="5">
        <f t="shared" si="0"/>
        <v>3192.5258068731218</v>
      </c>
      <c r="V14" s="249"/>
    </row>
    <row r="15" spans="2:22" ht="15" customHeight="1" x14ac:dyDescent="0.25">
      <c r="B15" s="9" t="s">
        <v>47</v>
      </c>
      <c r="C15" s="12">
        <f>VLOOKUP($B15,'EMPLOYED (SELEP by SECTOR)'!$B$10:$T$41,C$3,FALSE)*'CHARTS (SECTOR - NATIONAL)'!$I$30</f>
        <v>785.83562001829353</v>
      </c>
      <c r="D15" s="12">
        <f>VLOOKUP($B15,'EMPLOYED (SELEP by SECTOR)'!$B$10:$T$41,D$3,FALSE)*'CHARTS (SECTOR - NATIONAL)'!$I$31</f>
        <v>124.18659349274795</v>
      </c>
      <c r="E15" s="12">
        <f>VLOOKUP($B15,'EMPLOYED (SELEP by SECTOR)'!$B$10:$T$41,E$3,FALSE)*'CHARTS (SECTOR - NATIONAL)'!$I$32</f>
        <v>139.42244871292303</v>
      </c>
      <c r="F15" s="12">
        <f>VLOOKUP($B15,'EMPLOYED (SELEP by SECTOR)'!$B$10:$T$41,F$3,FALSE)*'CHARTS (SECTOR - NATIONAL)'!$I$33</f>
        <v>126.29034365608258</v>
      </c>
      <c r="G15" s="12">
        <f>VLOOKUP($B15,'EMPLOYED (SELEP by SECTOR)'!$B$10:$T$41,G$3,FALSE)*'CHARTS (SECTOR - NATIONAL)'!$I$34</f>
        <v>143.45136983318091</v>
      </c>
      <c r="H15" s="12">
        <f>VLOOKUP($B15,'EMPLOYED (SELEP by SECTOR)'!$B$10:$T$41,H$3,FALSE)*'CHARTS (SECTOR - NATIONAL)'!$I$35</f>
        <v>243.30327975957141</v>
      </c>
      <c r="I15" s="12">
        <f>VLOOKUP($B15,'EMPLOYED (SELEP by SECTOR)'!$B$10:$T$41,I$3,FALSE)*'CHARTS (SECTOR - NATIONAL)'!$I$37</f>
        <v>23.833790670325364</v>
      </c>
      <c r="J15" s="12">
        <f>VLOOKUP($B15,'EMPLOYED (SELEP by SECTOR)'!$B$10:$T$41,J$3,FALSE)*'CHARTS (SECTOR - NATIONAL)'!$I$38</f>
        <v>189.92551940415524</v>
      </c>
      <c r="K15" s="12">
        <f>VLOOKUP($B15,'EMPLOYED (SELEP by SECTOR)'!$B$10:$T$41,K$3,FALSE)*'CHARTS (SECTOR - NATIONAL)'!$I$39</f>
        <v>16.747245089071825</v>
      </c>
      <c r="L15" s="12">
        <f>VLOOKUP($B15,'EMPLOYED (SELEP by SECTOR)'!$B$10:$T$41,L$3,FALSE)*'CHARTS (SECTOR - NATIONAL)'!$I$40</f>
        <v>81.667320005226699</v>
      </c>
      <c r="M15" s="12">
        <f>VLOOKUP($B15,'EMPLOYED (SELEP by SECTOR)'!$B$10:$T$41,M$3,FALSE)*'CHARTS (SECTOR - NATIONAL)'!$I$41</f>
        <v>4.9653730563177838</v>
      </c>
      <c r="N15" s="12"/>
      <c r="O15" s="12">
        <f>VLOOKUP($B15,'EMPLOYED (SELEP by SECTOR)'!$B$10:$T$41,O$3,FALSE)*'CHARTS (SECTOR - NATIONAL)'!$I$42</f>
        <v>18.718149745197962</v>
      </c>
      <c r="P15" s="12">
        <f>VLOOKUP($B15,'EMPLOYED (SELEP by SECTOR)'!$B$10:$T$41,P$3,FALSE)*'CHARTS (SECTOR - NATIONAL)'!$I$43</f>
        <v>2.9095343873862105</v>
      </c>
      <c r="Q15" s="12">
        <f>VLOOKUP($B15,'EMPLOYED (SELEP by SECTOR)'!$B$10:$T$41,Q$3,FALSE)*'CHARTS (SECTOR - NATIONAL)'!$I$44</f>
        <v>6.0107147523846862</v>
      </c>
      <c r="R15" s="58"/>
      <c r="S15" s="12">
        <f>VLOOKUP($B15,'EMPLOYED (SELEP by SECTOR)'!$B$10:$T$41,S$3,FALSE)*'CHARTS (SECTOR - NATIONAL)'!$I$45</f>
        <v>11.847205888758221</v>
      </c>
      <c r="T15" s="58"/>
      <c r="U15" s="5">
        <f t="shared" si="0"/>
        <v>1919.1145084716234</v>
      </c>
      <c r="V15" s="249"/>
    </row>
    <row r="16" spans="2:22" ht="15" customHeight="1" x14ac:dyDescent="0.25">
      <c r="B16" s="9" t="s">
        <v>31</v>
      </c>
      <c r="C16" s="12">
        <f>VLOOKUP($B16,'EMPLOYED (SELEP by SECTOR)'!$B$10:$T$41,C$3,FALSE)*'CHARTS (SECTOR - NATIONAL)'!$I$30</f>
        <v>1047.7808266910579</v>
      </c>
      <c r="D16" s="12">
        <f>VLOOKUP($B16,'EMPLOYED (SELEP by SECTOR)'!$B$10:$T$41,D$3,FALSE)*'CHARTS (SECTOR - NATIONAL)'!$I$31</f>
        <v>0.77616620932967462</v>
      </c>
      <c r="E16" s="12">
        <f>VLOOKUP($B16,'EMPLOYED (SELEP by SECTOR)'!$B$10:$T$41,E$3,FALSE)*'CHARTS (SECTOR - NATIONAL)'!$I$32</f>
        <v>185.89659828389736</v>
      </c>
      <c r="F16" s="12">
        <f>VLOOKUP($B16,'EMPLOYED (SELEP by SECTOR)'!$B$10:$T$41,F$3,FALSE)*'CHARTS (SECTOR - NATIONAL)'!$I$33</f>
        <v>168.38712487477679</v>
      </c>
      <c r="G16" s="12">
        <f>VLOOKUP($B16,'EMPLOYED (SELEP by SECTOR)'!$B$10:$T$41,G$3,FALSE)*'CHARTS (SECTOR - NATIONAL)'!$I$34</f>
        <v>122.95831699986934</v>
      </c>
      <c r="H16" s="12">
        <f>VLOOKUP($B16,'EMPLOYED (SELEP by SECTOR)'!$B$10:$T$41,H$3,FALSE)*'CHARTS (SECTOR - NATIONAL)'!$I$35</f>
        <v>278.06089115379592</v>
      </c>
      <c r="I16" s="12">
        <f>VLOOKUP($B16,'EMPLOYED (SELEP by SECTOR)'!$B$10:$T$41,I$3,FALSE)*'CHARTS (SECTOR - NATIONAL)'!$I$37</f>
        <v>37.07478548717279</v>
      </c>
      <c r="J16" s="12">
        <f>VLOOKUP($B16,'EMPLOYED (SELEP by SECTOR)'!$B$10:$T$41,J$3,FALSE)*'CHARTS (SECTOR - NATIONAL)'!$I$38</f>
        <v>422.05670978701164</v>
      </c>
      <c r="K16" s="12">
        <f>VLOOKUP($B16,'EMPLOYED (SELEP by SECTOR)'!$B$10:$T$41,K$3,FALSE)*'CHARTS (SECTOR - NATIONAL)'!$I$39</f>
        <v>20.09669410688619</v>
      </c>
      <c r="L16" s="12">
        <f>VLOOKUP($B16,'EMPLOYED (SELEP by SECTOR)'!$B$10:$T$41,L$3,FALSE)*'CHARTS (SECTOR - NATIONAL)'!$I$40</f>
        <v>40.83366000261335</v>
      </c>
      <c r="M16" s="12">
        <f>VLOOKUP($B16,'EMPLOYED (SELEP by SECTOR)'!$B$10:$T$41,M$3,FALSE)*'CHARTS (SECTOR - NATIONAL)'!$I$41</f>
        <v>1.241343264079446</v>
      </c>
      <c r="N16" s="12"/>
      <c r="O16" s="12">
        <f>VLOOKUP($B16,'EMPLOYED (SELEP by SECTOR)'!$B$10:$T$41,O$3,FALSE)*'CHARTS (SECTOR - NATIONAL)'!$I$42</f>
        <v>16.638355329064854</v>
      </c>
      <c r="P16" s="12">
        <f>VLOOKUP($B16,'EMPLOYED (SELEP by SECTOR)'!$B$10:$T$41,P$3,FALSE)*'CHARTS (SECTOR - NATIONAL)'!$I$43</f>
        <v>3.2732261858094867</v>
      </c>
      <c r="Q16" s="12">
        <f>VLOOKUP($B16,'EMPLOYED (SELEP by SECTOR)'!$B$10:$T$41,Q$3,FALSE)*'CHARTS (SECTOR - NATIONAL)'!$I$44</f>
        <v>3.7566967202404289</v>
      </c>
      <c r="R16" s="58"/>
      <c r="S16" s="12">
        <f>VLOOKUP($B16,'EMPLOYED (SELEP by SECTOR)'!$B$10:$T$41,S$3,FALSE)*'CHARTS (SECTOR - NATIONAL)'!$I$45</f>
        <v>2.6656213249705996</v>
      </c>
      <c r="T16" s="58"/>
      <c r="U16" s="5">
        <f t="shared" si="0"/>
        <v>2351.4970164205765</v>
      </c>
      <c r="V16" s="249"/>
    </row>
    <row r="17" spans="2:22" ht="15" customHeight="1" x14ac:dyDescent="0.25">
      <c r="B17" s="9" t="s">
        <v>19</v>
      </c>
      <c r="C17" s="12">
        <f>VLOOKUP($B17,'EMPLOYED (SELEP by SECTOR)'!$B$10:$T$41,C$3,FALSE)*'CHARTS (SECTOR - NATIONAL)'!$I$30</f>
        <v>916.80822335467576</v>
      </c>
      <c r="D17" s="12">
        <f>VLOOKUP($B17,'EMPLOYED (SELEP by SECTOR)'!$B$10:$T$41,D$3,FALSE)*'CHARTS (SECTOR - NATIONAL)'!$I$31</f>
        <v>155.23324186593493</v>
      </c>
      <c r="E17" s="12">
        <f>VLOOKUP($B17,'EMPLOYED (SELEP by SECTOR)'!$B$10:$T$41,E$3,FALSE)*'CHARTS (SECTOR - NATIONAL)'!$I$32</f>
        <v>232.37074785487172</v>
      </c>
      <c r="F17" s="12">
        <f>VLOOKUP($B17,'EMPLOYED (SELEP by SECTOR)'!$B$10:$T$41,F$3,FALSE)*'CHARTS (SECTOR - NATIONAL)'!$I$33</f>
        <v>589.35493706171872</v>
      </c>
      <c r="G17" s="12">
        <f>VLOOKUP($B17,'EMPLOYED (SELEP by SECTOR)'!$B$10:$T$41,G$3,FALSE)*'CHARTS (SECTOR - NATIONAL)'!$I$34</f>
        <v>491.83326799947736</v>
      </c>
      <c r="H17" s="12">
        <f>VLOOKUP($B17,'EMPLOYED (SELEP by SECTOR)'!$B$10:$T$41,H$3,FALSE)*'CHARTS (SECTOR - NATIONAL)'!$I$35</f>
        <v>312.81850254802038</v>
      </c>
      <c r="I17" s="12">
        <f>VLOOKUP($B17,'EMPLOYED (SELEP by SECTOR)'!$B$10:$T$41,I$3,FALSE)*'CHARTS (SECTOR - NATIONAL)'!$I$37</f>
        <v>47.667581340650727</v>
      </c>
      <c r="J17" s="12">
        <f>VLOOKUP($B17,'EMPLOYED (SELEP by SECTOR)'!$B$10:$T$41,J$3,FALSE)*'CHARTS (SECTOR - NATIONAL)'!$I$38</f>
        <v>211.02835489350582</v>
      </c>
      <c r="K17" s="12">
        <f>VLOOKUP($B17,'EMPLOYED (SELEP by SECTOR)'!$B$10:$T$41,K$3,FALSE)*'CHARTS (SECTOR - NATIONAL)'!$I$39</f>
        <v>50.241735267215468</v>
      </c>
      <c r="L17" s="12">
        <f>VLOOKUP($B17,'EMPLOYED (SELEP by SECTOR)'!$B$10:$T$41,L$3,FALSE)*'CHARTS (SECTOR - NATIONAL)'!$I$40</f>
        <v>54.444880003484471</v>
      </c>
      <c r="M17" s="12">
        <f>VLOOKUP($B17,'EMPLOYED (SELEP by SECTOR)'!$B$10:$T$41,M$3,FALSE)*'CHARTS (SECTOR - NATIONAL)'!$I$41</f>
        <v>16.551243521059281</v>
      </c>
      <c r="N17" s="12"/>
      <c r="O17" s="12">
        <f>VLOOKUP($B17,'EMPLOYED (SELEP by SECTOR)'!$B$10:$T$41,O$3,FALSE)*'CHARTS (SECTOR - NATIONAL)'!$I$42</f>
        <v>37.436299490395925</v>
      </c>
      <c r="P17" s="12">
        <f>VLOOKUP($B17,'EMPLOYED (SELEP by SECTOR)'!$B$10:$T$41,P$3,FALSE)*'CHARTS (SECTOR - NATIONAL)'!$I$43</f>
        <v>14.547671936931051</v>
      </c>
      <c r="Q17" s="12">
        <f>VLOOKUP($B17,'EMPLOYED (SELEP by SECTOR)'!$B$10:$T$41,Q$3,FALSE)*'CHARTS (SECTOR - NATIONAL)'!$I$44</f>
        <v>3.7566967202404289</v>
      </c>
      <c r="R17" s="58"/>
      <c r="S17" s="12">
        <f>VLOOKUP($B17,'EMPLOYED (SELEP by SECTOR)'!$B$10:$T$41,S$3,FALSE)*'CHARTS (SECTOR - NATIONAL)'!$I$45</f>
        <v>6.6640533124264998</v>
      </c>
      <c r="T17" s="58"/>
      <c r="U17" s="5">
        <f t="shared" si="0"/>
        <v>3140.7574371706087</v>
      </c>
      <c r="V17" s="249"/>
    </row>
    <row r="18" spans="2:22" ht="15" customHeight="1" x14ac:dyDescent="0.25">
      <c r="B18" s="9" t="s">
        <v>55</v>
      </c>
      <c r="C18" s="12">
        <f>VLOOKUP($B18,'EMPLOYED (SELEP by SECTOR)'!$B$10:$T$41,C$3,FALSE)*'CHARTS (SECTOR - NATIONAL)'!$I$30</f>
        <v>916.80822335467576</v>
      </c>
      <c r="D18" s="12">
        <f>VLOOKUP($B18,'EMPLOYED (SELEP by SECTOR)'!$B$10:$T$41,D$3,FALSE)*'CHARTS (SECTOR - NATIONAL)'!$I$31</f>
        <v>38.808310466483732</v>
      </c>
      <c r="E18" s="12">
        <f>VLOOKUP($B18,'EMPLOYED (SELEP by SECTOR)'!$B$10:$T$41,E$3,FALSE)*'CHARTS (SECTOR - NATIONAL)'!$I$32</f>
        <v>162.65952349841021</v>
      </c>
      <c r="F18" s="12">
        <f>VLOOKUP($B18,'EMPLOYED (SELEP by SECTOR)'!$B$10:$T$41,F$3,FALSE)*'CHARTS (SECTOR - NATIONAL)'!$I$33</f>
        <v>294.67746853085936</v>
      </c>
      <c r="G18" s="12">
        <f>VLOOKUP($B18,'EMPLOYED (SELEP by SECTOR)'!$B$10:$T$41,G$3,FALSE)*'CHARTS (SECTOR - NATIONAL)'!$I$34</f>
        <v>143.45136983318091</v>
      </c>
      <c r="H18" s="12">
        <f>VLOOKUP($B18,'EMPLOYED (SELEP by SECTOR)'!$B$10:$T$41,H$3,FALSE)*'CHARTS (SECTOR - NATIONAL)'!$I$35</f>
        <v>208.54566836534693</v>
      </c>
      <c r="I18" s="12">
        <f>VLOOKUP($B18,'EMPLOYED (SELEP by SECTOR)'!$B$10:$T$41,I$3,FALSE)*'CHARTS (SECTOR - NATIONAL)'!$I$37</f>
        <v>92.68696371793196</v>
      </c>
      <c r="J18" s="12">
        <f>VLOOKUP($B18,'EMPLOYED (SELEP by SECTOR)'!$B$10:$T$41,J$3,FALSE)*'CHARTS (SECTOR - NATIONAL)'!$I$38</f>
        <v>189.92551940415524</v>
      </c>
      <c r="K18" s="12">
        <f>VLOOKUP($B18,'EMPLOYED (SELEP by SECTOR)'!$B$10:$T$41,K$3,FALSE)*'CHARTS (SECTOR - NATIONAL)'!$I$39</f>
        <v>26.795592142514916</v>
      </c>
      <c r="L18" s="12">
        <f>VLOOKUP($B18,'EMPLOYED (SELEP by SECTOR)'!$B$10:$T$41,L$3,FALSE)*'CHARTS (SECTOR - NATIONAL)'!$I$40</f>
        <v>54.444880003484471</v>
      </c>
      <c r="M18" s="12">
        <f>VLOOKUP($B18,'EMPLOYED (SELEP by SECTOR)'!$B$10:$T$41,M$3,FALSE)*'CHARTS (SECTOR - NATIONAL)'!$I$41</f>
        <v>14.896119168953351</v>
      </c>
      <c r="N18" s="12"/>
      <c r="O18" s="12">
        <f>VLOOKUP($B18,'EMPLOYED (SELEP by SECTOR)'!$B$10:$T$41,O$3,FALSE)*'CHARTS (SECTOR - NATIONAL)'!$I$42</f>
        <v>16.638355329064854</v>
      </c>
      <c r="P18" s="12">
        <f>VLOOKUP($B18,'EMPLOYED (SELEP by SECTOR)'!$B$10:$T$41,P$3,FALSE)*'CHARTS (SECTOR - NATIONAL)'!$I$43</f>
        <v>3.2732261858094867</v>
      </c>
      <c r="Q18" s="12">
        <f>VLOOKUP($B18,'EMPLOYED (SELEP by SECTOR)'!$B$10:$T$41,Q$3,FALSE)*'CHARTS (SECTOR - NATIONAL)'!$I$44</f>
        <v>7.5133934404808578</v>
      </c>
      <c r="R18" s="58"/>
      <c r="S18" s="12">
        <f>VLOOKUP($B18,'EMPLOYED (SELEP by SECTOR)'!$B$10:$T$41,S$3,FALSE)*'CHARTS (SECTOR - NATIONAL)'!$I$45</f>
        <v>7.404503680473888</v>
      </c>
      <c r="T18" s="58"/>
      <c r="U18" s="5">
        <f t="shared" si="0"/>
        <v>2178.5291171218255</v>
      </c>
      <c r="V18" s="249"/>
    </row>
    <row r="19" spans="2:22" ht="15" customHeight="1" x14ac:dyDescent="0.25">
      <c r="B19" s="9" t="s">
        <v>49</v>
      </c>
      <c r="C19" s="12">
        <f>VLOOKUP($B19,'EMPLOYED (SELEP by SECTOR)'!$B$10:$T$41,C$3,FALSE)*'CHARTS (SECTOR - NATIONAL)'!$I$30</f>
        <v>654.86301668191129</v>
      </c>
      <c r="D19" s="12">
        <f>VLOOKUP($B19,'EMPLOYED (SELEP by SECTOR)'!$B$10:$T$41,D$3,FALSE)*'CHARTS (SECTOR - NATIONAL)'!$I$31</f>
        <v>77.616620932967464</v>
      </c>
      <c r="E19" s="12">
        <f>VLOOKUP($B19,'EMPLOYED (SELEP by SECTOR)'!$B$10:$T$41,E$3,FALSE)*'CHARTS (SECTOR - NATIONAL)'!$I$32</f>
        <v>116.18537392743586</v>
      </c>
      <c r="F19" s="12">
        <f>VLOOKUP($B19,'EMPLOYED (SELEP by SECTOR)'!$B$10:$T$41,F$3,FALSE)*'CHARTS (SECTOR - NATIONAL)'!$I$33</f>
        <v>378.87103096824774</v>
      </c>
      <c r="G19" s="12">
        <f>VLOOKUP($B19,'EMPLOYED (SELEP by SECTOR)'!$B$10:$T$41,G$3,FALSE)*'CHARTS (SECTOR - NATIONAL)'!$I$34</f>
        <v>204.93052833311557</v>
      </c>
      <c r="H19" s="12">
        <f>VLOOKUP($B19,'EMPLOYED (SELEP by SECTOR)'!$B$10:$T$41,H$3,FALSE)*'CHARTS (SECTOR - NATIONAL)'!$I$35</f>
        <v>243.30327975957141</v>
      </c>
      <c r="I19" s="12">
        <f>VLOOKUP($B19,'EMPLOYED (SELEP by SECTOR)'!$B$10:$T$41,I$3,FALSE)*'CHARTS (SECTOR - NATIONAL)'!$I$37</f>
        <v>18.537392743586395</v>
      </c>
      <c r="J19" s="12">
        <f>VLOOKUP($B19,'EMPLOYED (SELEP by SECTOR)'!$B$10:$T$41,J$3,FALSE)*'CHARTS (SECTOR - NATIONAL)'!$I$38</f>
        <v>126.61701293610349</v>
      </c>
      <c r="K19" s="12">
        <f>VLOOKUP($B19,'EMPLOYED (SELEP by SECTOR)'!$B$10:$T$41,K$3,FALSE)*'CHARTS (SECTOR - NATIONAL)'!$I$39</f>
        <v>16.747245089071825</v>
      </c>
      <c r="L19" s="12">
        <f>VLOOKUP($B19,'EMPLOYED (SELEP by SECTOR)'!$B$10:$T$41,L$3,FALSE)*'CHARTS (SECTOR - NATIONAL)'!$I$40</f>
        <v>54.444880003484471</v>
      </c>
      <c r="M19" s="12">
        <f>VLOOKUP($B19,'EMPLOYED (SELEP by SECTOR)'!$B$10:$T$41,M$3,FALSE)*'CHARTS (SECTOR - NATIONAL)'!$I$41</f>
        <v>2.8964676161853737</v>
      </c>
      <c r="N19" s="12"/>
      <c r="O19" s="12">
        <f>VLOOKUP($B19,'EMPLOYED (SELEP by SECTOR)'!$B$10:$T$41,O$3,FALSE)*'CHARTS (SECTOR - NATIONAL)'!$I$42</f>
        <v>12.478766496798642</v>
      </c>
      <c r="P19" s="12">
        <f>VLOOKUP($B19,'EMPLOYED (SELEP by SECTOR)'!$B$10:$T$41,P$3,FALSE)*'CHARTS (SECTOR - NATIONAL)'!$I$43</f>
        <v>2.9095343873862105</v>
      </c>
      <c r="Q19" s="12">
        <f>VLOOKUP($B19,'EMPLOYED (SELEP by SECTOR)'!$B$10:$T$41,Q$3,FALSE)*'CHARTS (SECTOR - NATIONAL)'!$I$44</f>
        <v>6.0107147523846862</v>
      </c>
      <c r="R19" s="58"/>
      <c r="S19" s="12">
        <f>VLOOKUP($B19,'EMPLOYED (SELEP by SECTOR)'!$B$10:$T$41,S$3,FALSE)*'CHARTS (SECTOR - NATIONAL)'!$I$45</f>
        <v>7.404503680473888</v>
      </c>
      <c r="T19" s="58"/>
      <c r="U19" s="5">
        <f t="shared" si="0"/>
        <v>1923.8163683087246</v>
      </c>
      <c r="V19" s="249"/>
    </row>
    <row r="20" spans="2:22" ht="15" customHeight="1" x14ac:dyDescent="0.25">
      <c r="B20" s="9" t="s">
        <v>21</v>
      </c>
      <c r="C20" s="12">
        <f>VLOOKUP($B20,'EMPLOYED (SELEP by SECTOR)'!$B$10:$T$41,C$3,FALSE)*'CHARTS (SECTOR - NATIONAL)'!$I$30</f>
        <v>458.40411167733788</v>
      </c>
      <c r="D20" s="12">
        <f>VLOOKUP($B20,'EMPLOYED (SELEP by SECTOR)'!$B$10:$T$41,D$3,FALSE)*'CHARTS (SECTOR - NATIONAL)'!$I$31</f>
        <v>0</v>
      </c>
      <c r="E20" s="12">
        <f>VLOOKUP($B20,'EMPLOYED (SELEP by SECTOR)'!$B$10:$T$41,E$3,FALSE)*'CHARTS (SECTOR - NATIONAL)'!$I$32</f>
        <v>116.18537392743586</v>
      </c>
      <c r="F20" s="12">
        <f>VLOOKUP($B20,'EMPLOYED (SELEP by SECTOR)'!$B$10:$T$41,F$3,FALSE)*'CHARTS (SECTOR - NATIONAL)'!$I$33</f>
        <v>505.16137462433034</v>
      </c>
      <c r="G20" s="12">
        <f>VLOOKUP($B20,'EMPLOYED (SELEP by SECTOR)'!$B$10:$T$41,G$3,FALSE)*'CHARTS (SECTOR - NATIONAL)'!$I$34</f>
        <v>143.45136983318091</v>
      </c>
      <c r="H20" s="12">
        <f>VLOOKUP($B20,'EMPLOYED (SELEP by SECTOR)'!$B$10:$T$41,H$3,FALSE)*'CHARTS (SECTOR - NATIONAL)'!$I$35</f>
        <v>243.30327975957141</v>
      </c>
      <c r="I20" s="12">
        <f>VLOOKUP($B20,'EMPLOYED (SELEP by SECTOR)'!$B$10:$T$41,I$3,FALSE)*'CHARTS (SECTOR - NATIONAL)'!$I$37</f>
        <v>21.185591706955879</v>
      </c>
      <c r="J20" s="12">
        <f>VLOOKUP($B20,'EMPLOYED (SELEP by SECTOR)'!$B$10:$T$41,J$3,FALSE)*'CHARTS (SECTOR - NATIONAL)'!$I$38</f>
        <v>295.43969685090815</v>
      </c>
      <c r="K20" s="12">
        <f>VLOOKUP($B20,'EMPLOYED (SELEP by SECTOR)'!$B$10:$T$41,K$3,FALSE)*'CHARTS (SECTOR - NATIONAL)'!$I$39</f>
        <v>26.795592142514916</v>
      </c>
      <c r="L20" s="12">
        <f>VLOOKUP($B20,'EMPLOYED (SELEP by SECTOR)'!$B$10:$T$41,L$3,FALSE)*'CHARTS (SECTOR - NATIONAL)'!$I$40</f>
        <v>81.667320005226699</v>
      </c>
      <c r="M20" s="12">
        <f>VLOOKUP($B20,'EMPLOYED (SELEP by SECTOR)'!$B$10:$T$41,M$3,FALSE)*'CHARTS (SECTOR - NATIONAL)'!$I$41</f>
        <v>4.9653730563177838</v>
      </c>
      <c r="N20" s="12"/>
      <c r="O20" s="12">
        <f>VLOOKUP($B20,'EMPLOYED (SELEP by SECTOR)'!$B$10:$T$41,O$3,FALSE)*'CHARTS (SECTOR - NATIONAL)'!$I$42</f>
        <v>33.276710658129709</v>
      </c>
      <c r="P20" s="12">
        <f>VLOOKUP($B20,'EMPLOYED (SELEP by SECTOR)'!$B$10:$T$41,P$3,FALSE)*'CHARTS (SECTOR - NATIONAL)'!$I$43</f>
        <v>2.9095343873862105</v>
      </c>
      <c r="Q20" s="12">
        <f>VLOOKUP($B20,'EMPLOYED (SELEP by SECTOR)'!$B$10:$T$41,Q$3,FALSE)*'CHARTS (SECTOR - NATIONAL)'!$I$44</f>
        <v>2.4042859009538744</v>
      </c>
      <c r="R20" s="58"/>
      <c r="S20" s="12">
        <f>VLOOKUP($B20,'EMPLOYED (SELEP by SECTOR)'!$B$10:$T$41,S$3,FALSE)*'CHARTS (SECTOR - NATIONAL)'!$I$45</f>
        <v>5.9236029443791107</v>
      </c>
      <c r="T20" s="58"/>
      <c r="U20" s="5">
        <f t="shared" si="0"/>
        <v>1941.0732174746286</v>
      </c>
      <c r="V20" s="249"/>
    </row>
    <row r="21" spans="2:22" ht="15" customHeight="1" x14ac:dyDescent="0.25">
      <c r="B21" s="9" t="s">
        <v>33</v>
      </c>
      <c r="C21" s="12">
        <f>VLOOKUP($B21,'EMPLOYED (SELEP by SECTOR)'!$B$10:$T$41,C$3,FALSE)*'CHARTS (SECTOR - NATIONAL)'!$I$30</f>
        <v>785.83562001829353</v>
      </c>
      <c r="D21" s="12">
        <f>VLOOKUP($B21,'EMPLOYED (SELEP by SECTOR)'!$B$10:$T$41,D$3,FALSE)*'CHARTS (SECTOR - NATIONAL)'!$I$31</f>
        <v>3.8808310466483733</v>
      </c>
      <c r="E21" s="12">
        <f>VLOOKUP($B21,'EMPLOYED (SELEP by SECTOR)'!$B$10:$T$41,E$3,FALSE)*'CHARTS (SECTOR - NATIONAL)'!$I$32</f>
        <v>92.948299141948681</v>
      </c>
      <c r="F21" s="12">
        <f>VLOOKUP($B21,'EMPLOYED (SELEP by SECTOR)'!$B$10:$T$41,F$3,FALSE)*'CHARTS (SECTOR - NATIONAL)'!$I$33</f>
        <v>126.29034365608258</v>
      </c>
      <c r="G21" s="12">
        <f>VLOOKUP($B21,'EMPLOYED (SELEP by SECTOR)'!$B$10:$T$41,G$3,FALSE)*'CHARTS (SECTOR - NATIONAL)'!$I$34</f>
        <v>122.95831699986934</v>
      </c>
      <c r="H21" s="12">
        <f>VLOOKUP($B21,'EMPLOYED (SELEP by SECTOR)'!$B$10:$T$41,H$3,FALSE)*'CHARTS (SECTOR - NATIONAL)'!$I$35</f>
        <v>208.54566836534693</v>
      </c>
      <c r="I21" s="12">
        <f>VLOOKUP($B21,'EMPLOYED (SELEP by SECTOR)'!$B$10:$T$41,I$3,FALSE)*'CHARTS (SECTOR - NATIONAL)'!$I$37</f>
        <v>26.481989633694848</v>
      </c>
      <c r="J21" s="12">
        <f>VLOOKUP($B21,'EMPLOYED (SELEP by SECTOR)'!$B$10:$T$41,J$3,FALSE)*'CHARTS (SECTOR - NATIONAL)'!$I$38</f>
        <v>295.43969685090815</v>
      </c>
      <c r="K21" s="12">
        <f>VLOOKUP($B21,'EMPLOYED (SELEP by SECTOR)'!$B$10:$T$41,K$3,FALSE)*'CHARTS (SECTOR - NATIONAL)'!$I$39</f>
        <v>16.747245089071825</v>
      </c>
      <c r="L21" s="12">
        <f>VLOOKUP($B21,'EMPLOYED (SELEP by SECTOR)'!$B$10:$T$41,L$3,FALSE)*'CHARTS (SECTOR - NATIONAL)'!$I$40</f>
        <v>68.056100004355585</v>
      </c>
      <c r="M21" s="12">
        <f>VLOOKUP($B21,'EMPLOYED (SELEP by SECTOR)'!$B$10:$T$41,M$3,FALSE)*'CHARTS (SECTOR - NATIONAL)'!$I$41</f>
        <v>1.655124352105928</v>
      </c>
      <c r="N21" s="12"/>
      <c r="O21" s="12">
        <f>VLOOKUP($B21,'EMPLOYED (SELEP by SECTOR)'!$B$10:$T$41,O$3,FALSE)*'CHARTS (SECTOR - NATIONAL)'!$I$42</f>
        <v>10.398972080665535</v>
      </c>
      <c r="P21" s="12">
        <f>VLOOKUP($B21,'EMPLOYED (SELEP by SECTOR)'!$B$10:$T$41,P$3,FALSE)*'CHARTS (SECTOR - NATIONAL)'!$I$43</f>
        <v>4.3643015810793155</v>
      </c>
      <c r="Q21" s="12">
        <f>VLOOKUP($B21,'EMPLOYED (SELEP by SECTOR)'!$B$10:$T$41,Q$3,FALSE)*'CHARTS (SECTOR - NATIONAL)'!$I$44</f>
        <v>6.0107147523846862</v>
      </c>
      <c r="R21" s="58"/>
      <c r="S21" s="12">
        <f>VLOOKUP($B21,'EMPLOYED (SELEP by SECTOR)'!$B$10:$T$41,S$3,FALSE)*'CHARTS (SECTOR - NATIONAL)'!$I$45</f>
        <v>2.9618014721895554</v>
      </c>
      <c r="T21" s="58"/>
      <c r="U21" s="5">
        <f t="shared" si="0"/>
        <v>1772.5750250446451</v>
      </c>
      <c r="V21" s="249"/>
    </row>
    <row r="22" spans="2:22" ht="15" customHeight="1" x14ac:dyDescent="0.25">
      <c r="B22" s="9" t="s">
        <v>35</v>
      </c>
      <c r="C22" s="12">
        <f>VLOOKUP($B22,'EMPLOYED (SELEP by SECTOR)'!$B$10:$T$41,C$3,FALSE)*'CHARTS (SECTOR - NATIONAL)'!$I$30</f>
        <v>654.86301668191129</v>
      </c>
      <c r="D22" s="12">
        <f>VLOOKUP($B22,'EMPLOYED (SELEP by SECTOR)'!$B$10:$T$41,D$3,FALSE)*'CHARTS (SECTOR - NATIONAL)'!$I$31</f>
        <v>62.093296746373973</v>
      </c>
      <c r="E22" s="12">
        <f>VLOOKUP($B22,'EMPLOYED (SELEP by SECTOR)'!$B$10:$T$41,E$3,FALSE)*'CHARTS (SECTOR - NATIONAL)'!$I$32</f>
        <v>185.89659828389736</v>
      </c>
      <c r="F22" s="12">
        <f>VLOOKUP($B22,'EMPLOYED (SELEP by SECTOR)'!$B$10:$T$41,F$3,FALSE)*'CHARTS (SECTOR - NATIONAL)'!$I$33</f>
        <v>126.29034365608258</v>
      </c>
      <c r="G22" s="12">
        <f>VLOOKUP($B22,'EMPLOYED (SELEP by SECTOR)'!$B$10:$T$41,G$3,FALSE)*'CHARTS (SECTOR - NATIONAL)'!$I$34</f>
        <v>163.94442266649244</v>
      </c>
      <c r="H22" s="12">
        <f>VLOOKUP($B22,'EMPLOYED (SELEP by SECTOR)'!$B$10:$T$41,H$3,FALSE)*'CHARTS (SECTOR - NATIONAL)'!$I$35</f>
        <v>243.30327975957141</v>
      </c>
      <c r="I22" s="12">
        <f>VLOOKUP($B22,'EMPLOYED (SELEP by SECTOR)'!$B$10:$T$41,I$3,FALSE)*'CHARTS (SECTOR - NATIONAL)'!$I$37</f>
        <v>13.240994816847424</v>
      </c>
      <c r="J22" s="12">
        <f>VLOOKUP($B22,'EMPLOYED (SELEP by SECTOR)'!$B$10:$T$41,J$3,FALSE)*'CHARTS (SECTOR - NATIONAL)'!$I$38</f>
        <v>211.02835489350582</v>
      </c>
      <c r="K22" s="12">
        <f>VLOOKUP($B22,'EMPLOYED (SELEP by SECTOR)'!$B$10:$T$41,K$3,FALSE)*'CHARTS (SECTOR - NATIONAL)'!$I$39</f>
        <v>41.868112722679562</v>
      </c>
      <c r="L22" s="12">
        <f>VLOOKUP($B22,'EMPLOYED (SELEP by SECTOR)'!$B$10:$T$41,L$3,FALSE)*'CHARTS (SECTOR - NATIONAL)'!$I$40</f>
        <v>61.250490003920028</v>
      </c>
      <c r="M22" s="12">
        <f>VLOOKUP($B22,'EMPLOYED (SELEP by SECTOR)'!$B$10:$T$41,M$3,FALSE)*'CHARTS (SECTOR - NATIONAL)'!$I$41</f>
        <v>9.9307461126355676</v>
      </c>
      <c r="N22" s="12"/>
      <c r="O22" s="12">
        <f>VLOOKUP($B22,'EMPLOYED (SELEP by SECTOR)'!$B$10:$T$41,O$3,FALSE)*'CHARTS (SECTOR - NATIONAL)'!$I$42</f>
        <v>24.957532993597283</v>
      </c>
      <c r="P22" s="12">
        <f>VLOOKUP($B22,'EMPLOYED (SELEP by SECTOR)'!$B$10:$T$41,P$3,FALSE)*'CHARTS (SECTOR - NATIONAL)'!$I$43</f>
        <v>5.819068774772421</v>
      </c>
      <c r="Q22" s="12">
        <f>VLOOKUP($B22,'EMPLOYED (SELEP by SECTOR)'!$B$10:$T$41,Q$3,FALSE)*'CHARTS (SECTOR - NATIONAL)'!$I$44</f>
        <v>12.021429504769372</v>
      </c>
      <c r="R22" s="58"/>
      <c r="S22" s="12">
        <f>VLOOKUP($B22,'EMPLOYED (SELEP by SECTOR)'!$B$10:$T$41,S$3,FALSE)*'CHARTS (SECTOR - NATIONAL)'!$I$45</f>
        <v>3.702251840236944</v>
      </c>
      <c r="T22" s="58"/>
      <c r="U22" s="5">
        <f t="shared" si="0"/>
        <v>1820.2099394572933</v>
      </c>
      <c r="V22" s="249"/>
    </row>
    <row r="23" spans="2:22" ht="15" customHeight="1" x14ac:dyDescent="0.25">
      <c r="B23" s="9" t="s">
        <v>51</v>
      </c>
      <c r="C23" s="12">
        <f>VLOOKUP($B23,'EMPLOYED (SELEP by SECTOR)'!$B$10:$T$41,C$3,FALSE)*'CHARTS (SECTOR - NATIONAL)'!$I$30</f>
        <v>1309.7260333638226</v>
      </c>
      <c r="D23" s="12">
        <f>VLOOKUP($B23,'EMPLOYED (SELEP by SECTOR)'!$B$10:$T$41,D$3,FALSE)*'CHARTS (SECTOR - NATIONAL)'!$I$31</f>
        <v>271.65817326538615</v>
      </c>
      <c r="E23" s="12">
        <f>VLOOKUP($B23,'EMPLOYED (SELEP by SECTOR)'!$B$10:$T$41,E$3,FALSE)*'CHARTS (SECTOR - NATIONAL)'!$I$32</f>
        <v>278.84489742584606</v>
      </c>
      <c r="F23" s="12">
        <f>VLOOKUP($B23,'EMPLOYED (SELEP by SECTOR)'!$B$10:$T$41,F$3,FALSE)*'CHARTS (SECTOR - NATIONAL)'!$I$33</f>
        <v>673.54849949910715</v>
      </c>
      <c r="G23" s="12">
        <f>VLOOKUP($B23,'EMPLOYED (SELEP by SECTOR)'!$B$10:$T$41,G$3,FALSE)*'CHARTS (SECTOR - NATIONAL)'!$I$34</f>
        <v>409.86105666623115</v>
      </c>
      <c r="H23" s="12">
        <f>VLOOKUP($B23,'EMPLOYED (SELEP by SECTOR)'!$B$10:$T$41,H$3,FALSE)*'CHARTS (SECTOR - NATIONAL)'!$I$35</f>
        <v>347.57611394224489</v>
      </c>
      <c r="I23" s="12">
        <f>VLOOKUP($B23,'EMPLOYED (SELEP by SECTOR)'!$B$10:$T$41,I$3,FALSE)*'CHARTS (SECTOR - NATIONAL)'!$I$37</f>
        <v>79.445968901084541</v>
      </c>
      <c r="J23" s="12">
        <f>VLOOKUP($B23,'EMPLOYED (SELEP by SECTOR)'!$B$10:$T$41,J$3,FALSE)*'CHARTS (SECTOR - NATIONAL)'!$I$38</f>
        <v>464.26238076571281</v>
      </c>
      <c r="K23" s="12">
        <f>VLOOKUP($B23,'EMPLOYED (SELEP by SECTOR)'!$B$10:$T$41,K$3,FALSE)*'CHARTS (SECTOR - NATIONAL)'!$I$39</f>
        <v>75.362602900823205</v>
      </c>
      <c r="L23" s="12">
        <f>VLOOKUP($B23,'EMPLOYED (SELEP by SECTOR)'!$B$10:$T$41,L$3,FALSE)*'CHARTS (SECTOR - NATIONAL)'!$I$40</f>
        <v>108.88976000696894</v>
      </c>
      <c r="M23" s="12">
        <f>VLOOKUP($B23,'EMPLOYED (SELEP by SECTOR)'!$B$10:$T$41,M$3,FALSE)*'CHARTS (SECTOR - NATIONAL)'!$I$41</f>
        <v>9.9307461126355676</v>
      </c>
      <c r="N23" s="12"/>
      <c r="O23" s="12">
        <f>VLOOKUP($B23,'EMPLOYED (SELEP by SECTOR)'!$B$10:$T$41,O$3,FALSE)*'CHARTS (SECTOR - NATIONAL)'!$I$42</f>
        <v>37.436299490395925</v>
      </c>
      <c r="P23" s="12">
        <f>VLOOKUP($B23,'EMPLOYED (SELEP by SECTOR)'!$B$10:$T$41,P$3,FALSE)*'CHARTS (SECTOR - NATIONAL)'!$I$43</f>
        <v>9.0922949605819081</v>
      </c>
      <c r="Q23" s="12">
        <f>VLOOKUP($B23,'EMPLOYED (SELEP by SECTOR)'!$B$10:$T$41,Q$3,FALSE)*'CHARTS (SECTOR - NATIONAL)'!$I$44</f>
        <v>18.032144257154059</v>
      </c>
      <c r="R23" s="58"/>
      <c r="S23" s="12">
        <f>VLOOKUP($B23,'EMPLOYED (SELEP by SECTOR)'!$B$10:$T$41,S$3,FALSE)*'CHARTS (SECTOR - NATIONAL)'!$I$45</f>
        <v>8.8854044165686652</v>
      </c>
      <c r="T23" s="58"/>
      <c r="U23" s="5">
        <f t="shared" si="0"/>
        <v>4102.5523759745629</v>
      </c>
      <c r="V23" s="249"/>
    </row>
    <row r="24" spans="2:22" ht="15" customHeight="1" x14ac:dyDescent="0.25">
      <c r="B24" s="9" t="s">
        <v>23</v>
      </c>
      <c r="C24" s="12">
        <f>VLOOKUP($B24,'EMPLOYED (SELEP by SECTOR)'!$B$10:$T$41,C$3,FALSE)*'CHARTS (SECTOR - NATIONAL)'!$I$30</f>
        <v>523.89041334552894</v>
      </c>
      <c r="D24" s="12">
        <f>VLOOKUP($B24,'EMPLOYED (SELEP by SECTOR)'!$B$10:$T$41,D$3,FALSE)*'CHARTS (SECTOR - NATIONAL)'!$I$31</f>
        <v>46.569972559780481</v>
      </c>
      <c r="E24" s="12">
        <f>VLOOKUP($B24,'EMPLOYED (SELEP by SECTOR)'!$B$10:$T$41,E$3,FALSE)*'CHARTS (SECTOR - NATIONAL)'!$I$32</f>
        <v>83.653469227753817</v>
      </c>
      <c r="F24" s="12">
        <f>VLOOKUP($B24,'EMPLOYED (SELEP by SECTOR)'!$B$10:$T$41,F$3,FALSE)*'CHARTS (SECTOR - NATIONAL)'!$I$33</f>
        <v>105.24195304673549</v>
      </c>
      <c r="G24" s="12">
        <f>VLOOKUP($B24,'EMPLOYED (SELEP by SECTOR)'!$B$10:$T$41,G$3,FALSE)*'CHARTS (SECTOR - NATIONAL)'!$I$34</f>
        <v>163.94442266649244</v>
      </c>
      <c r="H24" s="12">
        <f>VLOOKUP($B24,'EMPLOYED (SELEP by SECTOR)'!$B$10:$T$41,H$3,FALSE)*'CHARTS (SECTOR - NATIONAL)'!$I$35</f>
        <v>104.27283418267346</v>
      </c>
      <c r="I24" s="12">
        <f>VLOOKUP($B24,'EMPLOYED (SELEP by SECTOR)'!$B$10:$T$41,I$3,FALSE)*'CHARTS (SECTOR - NATIONAL)'!$I$37</f>
        <v>18.537392743586395</v>
      </c>
      <c r="J24" s="12">
        <f>VLOOKUP($B24,'EMPLOYED (SELEP by SECTOR)'!$B$10:$T$41,J$3,FALSE)*'CHARTS (SECTOR - NATIONAL)'!$I$38</f>
        <v>73.859924212727037</v>
      </c>
      <c r="K24" s="12">
        <f>VLOOKUP($B24,'EMPLOYED (SELEP by SECTOR)'!$B$10:$T$41,K$3,FALSE)*'CHARTS (SECTOR - NATIONAL)'!$I$39</f>
        <v>11.723071562350277</v>
      </c>
      <c r="L24" s="12">
        <f>VLOOKUP($B24,'EMPLOYED (SELEP by SECTOR)'!$B$10:$T$41,L$3,FALSE)*'CHARTS (SECTOR - NATIONAL)'!$I$40</f>
        <v>68.056100004355585</v>
      </c>
      <c r="M24" s="12">
        <f>VLOOKUP($B24,'EMPLOYED (SELEP by SECTOR)'!$B$10:$T$41,M$3,FALSE)*'CHARTS (SECTOR - NATIONAL)'!$I$41</f>
        <v>5.7929352323707475</v>
      </c>
      <c r="N24" s="12"/>
      <c r="O24" s="12">
        <f>VLOOKUP($B24,'EMPLOYED (SELEP by SECTOR)'!$B$10:$T$41,O$3,FALSE)*'CHARTS (SECTOR - NATIONAL)'!$I$42</f>
        <v>14.558560912931748</v>
      </c>
      <c r="P24" s="12">
        <f>VLOOKUP($B24,'EMPLOYED (SELEP by SECTOR)'!$B$10:$T$41,P$3,FALSE)*'CHARTS (SECTOR - NATIONAL)'!$I$43</f>
        <v>1.8184589921163814</v>
      </c>
      <c r="Q24" s="12">
        <f>VLOOKUP($B24,'EMPLOYED (SELEP by SECTOR)'!$B$10:$T$41,Q$3,FALSE)*'CHARTS (SECTOR - NATIONAL)'!$I$44</f>
        <v>1.0518750816673201</v>
      </c>
      <c r="R24" s="58"/>
      <c r="S24" s="12">
        <f>VLOOKUP($B24,'EMPLOYED (SELEP by SECTOR)'!$B$10:$T$41,S$3,FALSE)*'CHARTS (SECTOR - NATIONAL)'!$I$45</f>
        <v>4.4427022082843326</v>
      </c>
      <c r="T24" s="58"/>
      <c r="U24" s="5">
        <f t="shared" si="0"/>
        <v>1227.4140859793545</v>
      </c>
      <c r="V24" s="249"/>
    </row>
    <row r="25" spans="2:22" ht="15" customHeight="1" x14ac:dyDescent="0.25">
      <c r="B25" s="9" t="s">
        <v>71</v>
      </c>
      <c r="C25" s="12">
        <f>VLOOKUP($B25,'EMPLOYED (SELEP by SECTOR)'!$B$10:$T$41,C$3,FALSE)*'CHARTS (SECTOR - NATIONAL)'!$I$30</f>
        <v>1571.6712400365871</v>
      </c>
      <c r="D25" s="12">
        <f>VLOOKUP($B25,'EMPLOYED (SELEP by SECTOR)'!$B$10:$T$41,D$3,FALSE)*'CHARTS (SECTOR - NATIONAL)'!$I$31</f>
        <v>155.23324186593493</v>
      </c>
      <c r="E25" s="12">
        <f>VLOOKUP($B25,'EMPLOYED (SELEP by SECTOR)'!$B$10:$T$41,E$3,FALSE)*'CHARTS (SECTOR - NATIONAL)'!$I$32</f>
        <v>371.79319656779472</v>
      </c>
      <c r="F25" s="12">
        <f>VLOOKUP($B25,'EMPLOYED (SELEP by SECTOR)'!$B$10:$T$41,F$3,FALSE)*'CHARTS (SECTOR - NATIONAL)'!$I$33</f>
        <v>673.54849949910715</v>
      </c>
      <c r="G25" s="12">
        <f>VLOOKUP($B25,'EMPLOYED (SELEP by SECTOR)'!$B$10:$T$41,G$3,FALSE)*'CHARTS (SECTOR - NATIONAL)'!$I$34</f>
        <v>491.83326799947736</v>
      </c>
      <c r="H25" s="12">
        <f>VLOOKUP($B25,'EMPLOYED (SELEP by SECTOR)'!$B$10:$T$41,H$3,FALSE)*'CHARTS (SECTOR - NATIONAL)'!$I$35</f>
        <v>764.66745067293868</v>
      </c>
      <c r="I25" s="12">
        <f>VLOOKUP($B25,'EMPLOYED (SELEP by SECTOR)'!$B$10:$T$41,I$3,FALSE)*'CHARTS (SECTOR - NATIONAL)'!$I$37</f>
        <v>158.89193780216908</v>
      </c>
      <c r="J25" s="12">
        <f>VLOOKUP($B25,'EMPLOYED (SELEP by SECTOR)'!$B$10:$T$41,J$3,FALSE)*'CHARTS (SECTOR - NATIONAL)'!$I$38</f>
        <v>590.8793937018163</v>
      </c>
      <c r="K25" s="12">
        <f>VLOOKUP($B25,'EMPLOYED (SELEP by SECTOR)'!$B$10:$T$41,K$3,FALSE)*'CHARTS (SECTOR - NATIONAL)'!$I$39</f>
        <v>75.362602900823205</v>
      </c>
      <c r="L25" s="12">
        <f>VLOOKUP($B25,'EMPLOYED (SELEP by SECTOR)'!$B$10:$T$41,L$3,FALSE)*'CHARTS (SECTOR - NATIONAL)'!$I$40</f>
        <v>190.55708001219566</v>
      </c>
      <c r="M25" s="12">
        <f>VLOOKUP($B25,'EMPLOYED (SELEP by SECTOR)'!$B$10:$T$41,M$3,FALSE)*'CHARTS (SECTOR - NATIONAL)'!$I$41</f>
        <v>28.964676161853738</v>
      </c>
      <c r="N25" s="12"/>
      <c r="O25" s="12">
        <f>VLOOKUP($B25,'EMPLOYED (SELEP by SECTOR)'!$B$10:$T$41,O$3,FALSE)*'CHARTS (SECTOR - NATIONAL)'!$I$42</f>
        <v>37.436299490395925</v>
      </c>
      <c r="P25" s="12">
        <f>VLOOKUP($B25,'EMPLOYED (SELEP by SECTOR)'!$B$10:$T$41,P$3,FALSE)*'CHARTS (SECTOR - NATIONAL)'!$I$43</f>
        <v>9.0922949605819081</v>
      </c>
      <c r="Q25" s="12">
        <f>VLOOKUP($B25,'EMPLOYED (SELEP by SECTOR)'!$B$10:$T$41,Q$3,FALSE)*'CHARTS (SECTOR - NATIONAL)'!$I$44</f>
        <v>12.021429504769372</v>
      </c>
      <c r="R25" s="58"/>
      <c r="S25" s="12">
        <f>VLOOKUP($B25,'EMPLOYED (SELEP by SECTOR)'!$B$10:$T$41,S$3,FALSE)*'CHARTS (SECTOR - NATIONAL)'!$I$45</f>
        <v>17.77080883313733</v>
      </c>
      <c r="T25" s="58"/>
      <c r="U25" s="5">
        <f t="shared" si="0"/>
        <v>5149.7234200095827</v>
      </c>
      <c r="V25" s="249"/>
    </row>
    <row r="26" spans="2:22" ht="15" customHeight="1" x14ac:dyDescent="0.25">
      <c r="B26" s="9" t="s">
        <v>25</v>
      </c>
      <c r="C26" s="12">
        <f>VLOOKUP($B26,'EMPLOYED (SELEP by SECTOR)'!$B$10:$T$41,C$3,FALSE)*'CHARTS (SECTOR - NATIONAL)'!$I$30</f>
        <v>392.91781000914676</v>
      </c>
      <c r="D26" s="12">
        <f>VLOOKUP($B26,'EMPLOYED (SELEP by SECTOR)'!$B$10:$T$41,D$3,FALSE)*'CHARTS (SECTOR - NATIONAL)'!$I$31</f>
        <v>19.404155233241866</v>
      </c>
      <c r="E26" s="12">
        <f>VLOOKUP($B26,'EMPLOYED (SELEP by SECTOR)'!$B$10:$T$41,E$3,FALSE)*'CHARTS (SECTOR - NATIONAL)'!$I$32</f>
        <v>116.18537392743586</v>
      </c>
      <c r="F26" s="12">
        <f>VLOOKUP($B26,'EMPLOYED (SELEP by SECTOR)'!$B$10:$T$41,F$3,FALSE)*'CHARTS (SECTOR - NATIONAL)'!$I$33</f>
        <v>105.24195304673549</v>
      </c>
      <c r="G26" s="12">
        <f>VLOOKUP($B26,'EMPLOYED (SELEP by SECTOR)'!$B$10:$T$41,G$3,FALSE)*'CHARTS (SECTOR - NATIONAL)'!$I$34</f>
        <v>143.45136983318091</v>
      </c>
      <c r="H26" s="12">
        <f>VLOOKUP($B26,'EMPLOYED (SELEP by SECTOR)'!$B$10:$T$41,H$3,FALSE)*'CHARTS (SECTOR - NATIONAL)'!$I$35</f>
        <v>173.78805697112244</v>
      </c>
      <c r="I26" s="12">
        <f>VLOOKUP($B26,'EMPLOYED (SELEP by SECTOR)'!$B$10:$T$41,I$3,FALSE)*'CHARTS (SECTOR - NATIONAL)'!$I$37</f>
        <v>23.833790670325364</v>
      </c>
      <c r="J26" s="12">
        <f>VLOOKUP($B26,'EMPLOYED (SELEP by SECTOR)'!$B$10:$T$41,J$3,FALSE)*'CHARTS (SECTOR - NATIONAL)'!$I$38</f>
        <v>94.962759702077619</v>
      </c>
      <c r="K26" s="12">
        <f>VLOOKUP($B26,'EMPLOYED (SELEP by SECTOR)'!$B$10:$T$41,K$3,FALSE)*'CHARTS (SECTOR - NATIONAL)'!$I$39</f>
        <v>15.072520580164641</v>
      </c>
      <c r="L26" s="12">
        <f>VLOOKUP($B26,'EMPLOYED (SELEP by SECTOR)'!$B$10:$T$41,L$3,FALSE)*'CHARTS (SECTOR - NATIONAL)'!$I$40</f>
        <v>47.639270003048914</v>
      </c>
      <c r="M26" s="12">
        <f>VLOOKUP($B26,'EMPLOYED (SELEP by SECTOR)'!$B$10:$T$41,M$3,FALSE)*'CHARTS (SECTOR - NATIONAL)'!$I$41</f>
        <v>8.2756217605296403</v>
      </c>
      <c r="N26" s="12"/>
      <c r="O26" s="12">
        <f>VLOOKUP($B26,'EMPLOYED (SELEP by SECTOR)'!$B$10:$T$41,O$3,FALSE)*'CHARTS (SECTOR - NATIONAL)'!$I$42</f>
        <v>18.718149745197962</v>
      </c>
      <c r="P26" s="12">
        <f>VLOOKUP($B26,'EMPLOYED (SELEP by SECTOR)'!$B$10:$T$41,P$3,FALSE)*'CHARTS (SECTOR - NATIONAL)'!$I$43</f>
        <v>2.9095343873862105</v>
      </c>
      <c r="Q26" s="12">
        <f>VLOOKUP($B26,'EMPLOYED (SELEP by SECTOR)'!$B$10:$T$41,Q$3,FALSE)*'CHARTS (SECTOR - NATIONAL)'!$I$44</f>
        <v>1.3524108192865545</v>
      </c>
      <c r="R26" s="58"/>
      <c r="S26" s="12">
        <f>VLOOKUP($B26,'EMPLOYED (SELEP by SECTOR)'!$B$10:$T$41,S$3,FALSE)*'CHARTS (SECTOR - NATIONAL)'!$I$45</f>
        <v>4.4427022082843326</v>
      </c>
      <c r="T26" s="58"/>
      <c r="U26" s="5">
        <f t="shared" si="0"/>
        <v>1168.1954788971648</v>
      </c>
      <c r="V26" s="249"/>
    </row>
    <row r="27" spans="2:22" ht="15" customHeight="1" x14ac:dyDescent="0.25">
      <c r="B27" s="9" t="s">
        <v>37</v>
      </c>
      <c r="C27" s="12">
        <f>VLOOKUP($B27,'EMPLOYED (SELEP by SECTOR)'!$B$10:$T$41,C$3,FALSE)*'CHARTS (SECTOR - NATIONAL)'!$I$30</f>
        <v>916.80822335467576</v>
      </c>
      <c r="D27" s="12">
        <f>VLOOKUP($B27,'EMPLOYED (SELEP by SECTOR)'!$B$10:$T$41,D$3,FALSE)*'CHARTS (SECTOR - NATIONAL)'!$I$31</f>
        <v>62.093296746373973</v>
      </c>
      <c r="E27" s="12">
        <f>VLOOKUP($B27,'EMPLOYED (SELEP by SECTOR)'!$B$10:$T$41,E$3,FALSE)*'CHARTS (SECTOR - NATIONAL)'!$I$32</f>
        <v>116.18537392743586</v>
      </c>
      <c r="F27" s="12">
        <f>VLOOKUP($B27,'EMPLOYED (SELEP by SECTOR)'!$B$10:$T$41,F$3,FALSE)*'CHARTS (SECTOR - NATIONAL)'!$I$33</f>
        <v>105.24195304673549</v>
      </c>
      <c r="G27" s="12">
        <f>VLOOKUP($B27,'EMPLOYED (SELEP by SECTOR)'!$B$10:$T$41,G$3,FALSE)*'CHARTS (SECTOR - NATIONAL)'!$I$34</f>
        <v>143.45136983318091</v>
      </c>
      <c r="H27" s="12">
        <f>VLOOKUP($B27,'EMPLOYED (SELEP by SECTOR)'!$B$10:$T$41,H$3,FALSE)*'CHARTS (SECTOR - NATIONAL)'!$I$35</f>
        <v>208.54566836534693</v>
      </c>
      <c r="I27" s="12">
        <f>VLOOKUP($B27,'EMPLOYED (SELEP by SECTOR)'!$B$10:$T$41,I$3,FALSE)*'CHARTS (SECTOR - NATIONAL)'!$I$37</f>
        <v>119.16895335162681</v>
      </c>
      <c r="J27" s="12">
        <f>VLOOKUP($B27,'EMPLOYED (SELEP by SECTOR)'!$B$10:$T$41,J$3,FALSE)*'CHARTS (SECTOR - NATIONAL)'!$I$38</f>
        <v>189.92551940415524</v>
      </c>
      <c r="K27" s="12">
        <f>VLOOKUP($B27,'EMPLOYED (SELEP by SECTOR)'!$B$10:$T$41,K$3,FALSE)*'CHARTS (SECTOR - NATIONAL)'!$I$39</f>
        <v>16.747245089071825</v>
      </c>
      <c r="L27" s="12">
        <f>VLOOKUP($B27,'EMPLOYED (SELEP by SECTOR)'!$B$10:$T$41,L$3,FALSE)*'CHARTS (SECTOR - NATIONAL)'!$I$40</f>
        <v>40.83366000261335</v>
      </c>
      <c r="M27" s="12">
        <f>VLOOKUP($B27,'EMPLOYED (SELEP by SECTOR)'!$B$10:$T$41,M$3,FALSE)*'CHARTS (SECTOR - NATIONAL)'!$I$41</f>
        <v>2.0689054401324101</v>
      </c>
      <c r="N27" s="12"/>
      <c r="O27" s="12">
        <f>VLOOKUP($B27,'EMPLOYED (SELEP by SECTOR)'!$B$10:$T$41,O$3,FALSE)*'CHARTS (SECTOR - NATIONAL)'!$I$42</f>
        <v>14.558560912931748</v>
      </c>
      <c r="P27" s="12">
        <f>VLOOKUP($B27,'EMPLOYED (SELEP by SECTOR)'!$B$10:$T$41,P$3,FALSE)*'CHARTS (SECTOR - NATIONAL)'!$I$43</f>
        <v>3.6369179842327628</v>
      </c>
      <c r="Q27" s="12">
        <f>VLOOKUP($B27,'EMPLOYED (SELEP by SECTOR)'!$B$10:$T$41,Q$3,FALSE)*'CHARTS (SECTOR - NATIONAL)'!$I$44</f>
        <v>1.8032144257154059</v>
      </c>
      <c r="R27" s="58"/>
      <c r="S27" s="12">
        <f>VLOOKUP($B27,'EMPLOYED (SELEP by SECTOR)'!$B$10:$T$41,S$3,FALSE)*'CHARTS (SECTOR - NATIONAL)'!$I$45</f>
        <v>2.6656213249705996</v>
      </c>
      <c r="T27" s="58"/>
      <c r="U27" s="5">
        <f t="shared" si="0"/>
        <v>1943.7344832091992</v>
      </c>
      <c r="V27" s="249"/>
    </row>
    <row r="28" spans="2:22" ht="15" customHeight="1" x14ac:dyDescent="0.25">
      <c r="B28" s="9" t="s">
        <v>53</v>
      </c>
      <c r="C28" s="12">
        <f>VLOOKUP($B28,'EMPLOYED (SELEP by SECTOR)'!$B$10:$T$41,C$3,FALSE)*'CHARTS (SECTOR - NATIONAL)'!$I$30</f>
        <v>916.80822335467576</v>
      </c>
      <c r="D28" s="12">
        <f>VLOOKUP($B28,'EMPLOYED (SELEP by SECTOR)'!$B$10:$T$41,D$3,FALSE)*'CHARTS (SECTOR - NATIONAL)'!$I$31</f>
        <v>62.093296746373973</v>
      </c>
      <c r="E28" s="12">
        <f>VLOOKUP($B28,'EMPLOYED (SELEP by SECTOR)'!$B$10:$T$41,E$3,FALSE)*'CHARTS (SECTOR - NATIONAL)'!$I$32</f>
        <v>278.84489742584606</v>
      </c>
      <c r="F28" s="12">
        <f>VLOOKUP($B28,'EMPLOYED (SELEP by SECTOR)'!$B$10:$T$41,F$3,FALSE)*'CHARTS (SECTOR - NATIONAL)'!$I$33</f>
        <v>420.96781218694196</v>
      </c>
      <c r="G28" s="12">
        <f>VLOOKUP($B28,'EMPLOYED (SELEP by SECTOR)'!$B$10:$T$41,G$3,FALSE)*'CHARTS (SECTOR - NATIONAL)'!$I$34</f>
        <v>409.86105666623115</v>
      </c>
      <c r="H28" s="12">
        <f>VLOOKUP($B28,'EMPLOYED (SELEP by SECTOR)'!$B$10:$T$41,H$3,FALSE)*'CHARTS (SECTOR - NATIONAL)'!$I$35</f>
        <v>312.81850254802038</v>
      </c>
      <c r="I28" s="12">
        <f>VLOOKUP($B28,'EMPLOYED (SELEP by SECTOR)'!$B$10:$T$41,I$3,FALSE)*'CHARTS (SECTOR - NATIONAL)'!$I$37</f>
        <v>79.445968901084541</v>
      </c>
      <c r="J28" s="12">
        <f>VLOOKUP($B28,'EMPLOYED (SELEP by SECTOR)'!$B$10:$T$41,J$3,FALSE)*'CHARTS (SECTOR - NATIONAL)'!$I$38</f>
        <v>211.02835489350582</v>
      </c>
      <c r="K28" s="12">
        <f>VLOOKUP($B28,'EMPLOYED (SELEP by SECTOR)'!$B$10:$T$41,K$3,FALSE)*'CHARTS (SECTOR - NATIONAL)'!$I$39</f>
        <v>83.736225445359125</v>
      </c>
      <c r="L28" s="12">
        <f>VLOOKUP($B28,'EMPLOYED (SELEP by SECTOR)'!$B$10:$T$41,L$3,FALSE)*'CHARTS (SECTOR - NATIONAL)'!$I$40</f>
        <v>81.667320005226699</v>
      </c>
      <c r="M28" s="12">
        <f>VLOOKUP($B28,'EMPLOYED (SELEP by SECTOR)'!$B$10:$T$41,M$3,FALSE)*'CHARTS (SECTOR - NATIONAL)'!$I$41</f>
        <v>4.9653730563177838</v>
      </c>
      <c r="N28" s="12"/>
      <c r="O28" s="12">
        <f>VLOOKUP($B28,'EMPLOYED (SELEP by SECTOR)'!$B$10:$T$41,O$3,FALSE)*'CHARTS (SECTOR - NATIONAL)'!$I$42</f>
        <v>49.915065987194566</v>
      </c>
      <c r="P28" s="12">
        <f>VLOOKUP($B28,'EMPLOYED (SELEP by SECTOR)'!$B$10:$T$41,P$3,FALSE)*'CHARTS (SECTOR - NATIONAL)'!$I$43</f>
        <v>7.2738359684655256</v>
      </c>
      <c r="Q28" s="12">
        <f>VLOOKUP($B28,'EMPLOYED (SELEP by SECTOR)'!$B$10:$T$41,Q$3,FALSE)*'CHARTS (SECTOR - NATIONAL)'!$I$44</f>
        <v>2.1037501633346403</v>
      </c>
      <c r="R28" s="58"/>
      <c r="S28" s="12">
        <f>VLOOKUP($B28,'EMPLOYED (SELEP by SECTOR)'!$B$10:$T$41,S$3,FALSE)*'CHARTS (SECTOR - NATIONAL)'!$I$45</f>
        <v>3.702251840236944</v>
      </c>
      <c r="T28" s="58"/>
      <c r="U28" s="5">
        <f t="shared" si="0"/>
        <v>2925.231935188815</v>
      </c>
      <c r="V28" s="249"/>
    </row>
    <row r="29" spans="2:22" ht="15" customHeight="1" x14ac:dyDescent="0.25">
      <c r="B29" s="9" t="s">
        <v>72</v>
      </c>
      <c r="C29" s="12">
        <f>VLOOKUP($B29,'EMPLOYED (SELEP by SECTOR)'!$B$10:$T$41,C$3,FALSE)*'CHARTS (SECTOR - NATIONAL)'!$I$30</f>
        <v>1309.7260333638226</v>
      </c>
      <c r="D29" s="12">
        <f>VLOOKUP($B29,'EMPLOYED (SELEP by SECTOR)'!$B$10:$T$41,D$3,FALSE)*'CHARTS (SECTOR - NATIONAL)'!$I$31</f>
        <v>11.64249313994512</v>
      </c>
      <c r="E29" s="12">
        <f>VLOOKUP($B29,'EMPLOYED (SELEP by SECTOR)'!$B$10:$T$41,E$3,FALSE)*'CHARTS (SECTOR - NATIONAL)'!$I$32</f>
        <v>325.31904699682042</v>
      </c>
      <c r="F29" s="12">
        <f>VLOOKUP($B29,'EMPLOYED (SELEP by SECTOR)'!$B$10:$T$41,F$3,FALSE)*'CHARTS (SECTOR - NATIONAL)'!$I$33</f>
        <v>378.87103096824774</v>
      </c>
      <c r="G29" s="12">
        <f>VLOOKUP($B29,'EMPLOYED (SELEP by SECTOR)'!$B$10:$T$41,G$3,FALSE)*'CHARTS (SECTOR - NATIONAL)'!$I$34</f>
        <v>204.93052833311557</v>
      </c>
      <c r="H29" s="12">
        <f>VLOOKUP($B29,'EMPLOYED (SELEP by SECTOR)'!$B$10:$T$41,H$3,FALSE)*'CHARTS (SECTOR - NATIONAL)'!$I$35</f>
        <v>486.60655951914282</v>
      </c>
      <c r="I29" s="12">
        <f>VLOOKUP($B29,'EMPLOYED (SELEP by SECTOR)'!$B$10:$T$41,I$3,FALSE)*'CHARTS (SECTOR - NATIONAL)'!$I$37</f>
        <v>92.68696371793196</v>
      </c>
      <c r="J29" s="12">
        <f>VLOOKUP($B29,'EMPLOYED (SELEP by SECTOR)'!$B$10:$T$41,J$3,FALSE)*'CHARTS (SECTOR - NATIONAL)'!$I$38</f>
        <v>506.46805174441397</v>
      </c>
      <c r="K29" s="12">
        <f>VLOOKUP($B29,'EMPLOYED (SELEP by SECTOR)'!$B$10:$T$41,K$3,FALSE)*'CHARTS (SECTOR - NATIONAL)'!$I$39</f>
        <v>41.868112722679562</v>
      </c>
      <c r="L29" s="12">
        <f>VLOOKUP($B29,'EMPLOYED (SELEP by SECTOR)'!$B$10:$T$41,L$3,FALSE)*'CHARTS (SECTOR - NATIONAL)'!$I$40</f>
        <v>108.88976000696894</v>
      </c>
      <c r="M29" s="12">
        <f>VLOOKUP($B29,'EMPLOYED (SELEP by SECTOR)'!$B$10:$T$41,M$3,FALSE)*'CHARTS (SECTOR - NATIONAL)'!$I$41</f>
        <v>2.4826865281588919</v>
      </c>
      <c r="N29" s="12"/>
      <c r="O29" s="12">
        <f>VLOOKUP($B29,'EMPLOYED (SELEP by SECTOR)'!$B$10:$T$41,O$3,FALSE)*'CHARTS (SECTOR - NATIONAL)'!$I$42</f>
        <v>49.915065987194566</v>
      </c>
      <c r="P29" s="12">
        <f>VLOOKUP($B29,'EMPLOYED (SELEP by SECTOR)'!$B$10:$T$41,P$3,FALSE)*'CHARTS (SECTOR - NATIONAL)'!$I$43</f>
        <v>9.0922949605819081</v>
      </c>
      <c r="Q29" s="12">
        <f>VLOOKUP($B29,'EMPLOYED (SELEP by SECTOR)'!$B$10:$T$41,Q$3,FALSE)*'CHARTS (SECTOR - NATIONAL)'!$I$44</f>
        <v>9.0160721285770293</v>
      </c>
      <c r="R29" s="58"/>
      <c r="S29" s="12">
        <f>VLOOKUP($B29,'EMPLOYED (SELEP by SECTOR)'!$B$10:$T$41,S$3,FALSE)*'CHARTS (SECTOR - NATIONAL)'!$I$45</f>
        <v>5.1831525763317217</v>
      </c>
      <c r="T29" s="58"/>
      <c r="U29" s="5">
        <f t="shared" si="0"/>
        <v>3542.6978526939333</v>
      </c>
      <c r="V29" s="249"/>
    </row>
    <row r="30" spans="2:22" ht="15" customHeight="1" x14ac:dyDescent="0.25">
      <c r="B30" s="9" t="s">
        <v>57</v>
      </c>
      <c r="C30" s="12">
        <f>VLOOKUP($B30,'EMPLOYED (SELEP by SECTOR)'!$B$10:$T$41,C$3,FALSE)*'CHARTS (SECTOR - NATIONAL)'!$I$30</f>
        <v>916.80822335467576</v>
      </c>
      <c r="D30" s="12">
        <f>VLOOKUP($B30,'EMPLOYED (SELEP by SECTOR)'!$B$10:$T$41,D$3,FALSE)*'CHARTS (SECTOR - NATIONAL)'!$I$31</f>
        <v>310.46648373186986</v>
      </c>
      <c r="E30" s="12">
        <f>VLOOKUP($B30,'EMPLOYED (SELEP by SECTOR)'!$B$10:$T$41,E$3,FALSE)*'CHARTS (SECTOR - NATIONAL)'!$I$32</f>
        <v>162.65952349841021</v>
      </c>
      <c r="F30" s="12">
        <f>VLOOKUP($B30,'EMPLOYED (SELEP by SECTOR)'!$B$10:$T$41,F$3,FALSE)*'CHARTS (SECTOR - NATIONAL)'!$I$33</f>
        <v>294.67746853085936</v>
      </c>
      <c r="G30" s="12">
        <f>VLOOKUP($B30,'EMPLOYED (SELEP by SECTOR)'!$B$10:$T$41,G$3,FALSE)*'CHARTS (SECTOR - NATIONAL)'!$I$34</f>
        <v>286.90273966636181</v>
      </c>
      <c r="H30" s="12">
        <f>VLOOKUP($B30,'EMPLOYED (SELEP by SECTOR)'!$B$10:$T$41,H$3,FALSE)*'CHARTS (SECTOR - NATIONAL)'!$I$35</f>
        <v>312.81850254802038</v>
      </c>
      <c r="I30" s="12">
        <f>VLOOKUP($B30,'EMPLOYED (SELEP by SECTOR)'!$B$10:$T$41,I$3,FALSE)*'CHARTS (SECTOR - NATIONAL)'!$I$37</f>
        <v>23.833790670325364</v>
      </c>
      <c r="J30" s="12">
        <f>VLOOKUP($B30,'EMPLOYED (SELEP by SECTOR)'!$B$10:$T$41,J$3,FALSE)*'CHARTS (SECTOR - NATIONAL)'!$I$38</f>
        <v>211.02835489350582</v>
      </c>
      <c r="K30" s="12">
        <f>VLOOKUP($B30,'EMPLOYED (SELEP by SECTOR)'!$B$10:$T$41,K$3,FALSE)*'CHARTS (SECTOR - NATIONAL)'!$I$39</f>
        <v>23.446143124700555</v>
      </c>
      <c r="L30" s="12">
        <f>VLOOKUP($B30,'EMPLOYED (SELEP by SECTOR)'!$B$10:$T$41,L$3,FALSE)*'CHARTS (SECTOR - NATIONAL)'!$I$40</f>
        <v>190.55708001219566</v>
      </c>
      <c r="M30" s="12">
        <f>VLOOKUP($B30,'EMPLOYED (SELEP by SECTOR)'!$B$10:$T$41,M$3,FALSE)*'CHARTS (SECTOR - NATIONAL)'!$I$41</f>
        <v>20.6890544013241</v>
      </c>
      <c r="N30" s="12"/>
      <c r="O30" s="12">
        <f>VLOOKUP($B30,'EMPLOYED (SELEP by SECTOR)'!$B$10:$T$41,O$3,FALSE)*'CHARTS (SECTOR - NATIONAL)'!$I$42</f>
        <v>24.957532993597283</v>
      </c>
      <c r="P30" s="12">
        <f>VLOOKUP($B30,'EMPLOYED (SELEP by SECTOR)'!$B$10:$T$41,P$3,FALSE)*'CHARTS (SECTOR - NATIONAL)'!$I$43</f>
        <v>4.3643015810793155</v>
      </c>
      <c r="Q30" s="12">
        <f>VLOOKUP($B30,'EMPLOYED (SELEP by SECTOR)'!$B$10:$T$41,Q$3,FALSE)*'CHARTS (SECTOR - NATIONAL)'!$I$44</f>
        <v>5.2593754083366004</v>
      </c>
      <c r="R30" s="58"/>
      <c r="S30" s="12">
        <f>VLOOKUP($B30,'EMPLOYED (SELEP by SECTOR)'!$B$10:$T$41,S$3,FALSE)*'CHARTS (SECTOR - NATIONAL)'!$I$45</f>
        <v>13.328106624853</v>
      </c>
      <c r="T30" s="58"/>
      <c r="U30" s="5">
        <f t="shared" si="0"/>
        <v>2801.7966810401149</v>
      </c>
      <c r="V30" s="249"/>
    </row>
    <row r="31" spans="2:22" ht="15" customHeight="1" x14ac:dyDescent="0.25">
      <c r="B31" s="9" t="s">
        <v>27</v>
      </c>
      <c r="C31" s="12">
        <f>VLOOKUP($B31,'EMPLOYED (SELEP by SECTOR)'!$B$10:$T$41,C$3,FALSE)*'CHARTS (SECTOR - NATIONAL)'!$I$30</f>
        <v>1178.7534300274403</v>
      </c>
      <c r="D31" s="12">
        <f>VLOOKUP($B31,'EMPLOYED (SELEP by SECTOR)'!$B$10:$T$41,D$3,FALSE)*'CHARTS (SECTOR - NATIONAL)'!$I$31</f>
        <v>108.66326930615445</v>
      </c>
      <c r="E31" s="12">
        <f>VLOOKUP($B31,'EMPLOYED (SELEP by SECTOR)'!$B$10:$T$41,E$3,FALSE)*'CHARTS (SECTOR - NATIONAL)'!$I$32</f>
        <v>139.42244871292303</v>
      </c>
      <c r="F31" s="12">
        <f>VLOOKUP($B31,'EMPLOYED (SELEP by SECTOR)'!$B$10:$T$41,F$3,FALSE)*'CHARTS (SECTOR - NATIONAL)'!$I$33</f>
        <v>147.33873426542968</v>
      </c>
      <c r="G31" s="12">
        <f>VLOOKUP($B31,'EMPLOYED (SELEP by SECTOR)'!$B$10:$T$41,G$3,FALSE)*'CHARTS (SECTOR - NATIONAL)'!$I$34</f>
        <v>204.93052833311557</v>
      </c>
      <c r="H31" s="12">
        <f>VLOOKUP($B31,'EMPLOYED (SELEP by SECTOR)'!$B$10:$T$41,H$3,FALSE)*'CHARTS (SECTOR - NATIONAL)'!$I$35</f>
        <v>278.06089115379592</v>
      </c>
      <c r="I31" s="12">
        <f>VLOOKUP($B31,'EMPLOYED (SELEP by SECTOR)'!$B$10:$T$41,I$3,FALSE)*'CHARTS (SECTOR - NATIONAL)'!$I$37</f>
        <v>23.833790670325364</v>
      </c>
      <c r="J31" s="12">
        <f>VLOOKUP($B31,'EMPLOYED (SELEP by SECTOR)'!$B$10:$T$41,J$3,FALSE)*'CHARTS (SECTOR - NATIONAL)'!$I$38</f>
        <v>295.43969685090815</v>
      </c>
      <c r="K31" s="12">
        <f>VLOOKUP($B31,'EMPLOYED (SELEP by SECTOR)'!$B$10:$T$41,K$3,FALSE)*'CHARTS (SECTOR - NATIONAL)'!$I$39</f>
        <v>15.072520580164641</v>
      </c>
      <c r="L31" s="12">
        <f>VLOOKUP($B31,'EMPLOYED (SELEP by SECTOR)'!$B$10:$T$41,L$3,FALSE)*'CHARTS (SECTOR - NATIONAL)'!$I$40</f>
        <v>68.056100004355585</v>
      </c>
      <c r="M31" s="12">
        <f>VLOOKUP($B31,'EMPLOYED (SELEP by SECTOR)'!$B$10:$T$41,M$3,FALSE)*'CHARTS (SECTOR - NATIONAL)'!$I$41</f>
        <v>13.240994816847424</v>
      </c>
      <c r="N31" s="12"/>
      <c r="O31" s="12">
        <f>VLOOKUP($B31,'EMPLOYED (SELEP by SECTOR)'!$B$10:$T$41,O$3,FALSE)*'CHARTS (SECTOR - NATIONAL)'!$I$42</f>
        <v>16.638355329064854</v>
      </c>
      <c r="P31" s="12">
        <f>VLOOKUP($B31,'EMPLOYED (SELEP by SECTOR)'!$B$10:$T$41,P$3,FALSE)*'CHARTS (SECTOR - NATIONAL)'!$I$43</f>
        <v>3.2732261858094867</v>
      </c>
      <c r="Q31" s="12">
        <f>VLOOKUP($B31,'EMPLOYED (SELEP by SECTOR)'!$B$10:$T$41,Q$3,FALSE)*'CHARTS (SECTOR - NATIONAL)'!$I$44</f>
        <v>3.7566967202404289</v>
      </c>
      <c r="R31" s="58"/>
      <c r="S31" s="12">
        <f>VLOOKUP($B31,'EMPLOYED (SELEP by SECTOR)'!$B$10:$T$41,S$3,FALSE)*'CHARTS (SECTOR - NATIONAL)'!$I$45</f>
        <v>8.8854044165686652</v>
      </c>
      <c r="T31" s="58"/>
      <c r="U31" s="5">
        <f t="shared" si="0"/>
        <v>2505.3660873731437</v>
      </c>
      <c r="V31" s="249"/>
    </row>
    <row r="32" spans="2:22" ht="15" customHeight="1" x14ac:dyDescent="0.25">
      <c r="B32" s="9" t="s">
        <v>59</v>
      </c>
      <c r="C32" s="12">
        <f>VLOOKUP($B32,'EMPLOYED (SELEP by SECTOR)'!$B$10:$T$41,C$3,FALSE)*'CHARTS (SECTOR - NATIONAL)'!$I$30</f>
        <v>1047.7808266910579</v>
      </c>
      <c r="D32" s="12">
        <f>VLOOKUP($B32,'EMPLOYED (SELEP by SECTOR)'!$B$10:$T$41,D$3,FALSE)*'CHARTS (SECTOR - NATIONAL)'!$I$31</f>
        <v>23.284986279890241</v>
      </c>
      <c r="E32" s="12">
        <f>VLOOKUP($B32,'EMPLOYED (SELEP by SECTOR)'!$B$10:$T$41,E$3,FALSE)*'CHARTS (SECTOR - NATIONAL)'!$I$32</f>
        <v>209.13367306938454</v>
      </c>
      <c r="F32" s="12">
        <f>VLOOKUP($B32,'EMPLOYED (SELEP by SECTOR)'!$B$10:$T$41,F$3,FALSE)*'CHARTS (SECTOR - NATIONAL)'!$I$33</f>
        <v>126.29034365608258</v>
      </c>
      <c r="G32" s="12">
        <f>VLOOKUP($B32,'EMPLOYED (SELEP by SECTOR)'!$B$10:$T$41,G$3,FALSE)*'CHARTS (SECTOR - NATIONAL)'!$I$34</f>
        <v>184.43747549980401</v>
      </c>
      <c r="H32" s="12">
        <f>VLOOKUP($B32,'EMPLOYED (SELEP by SECTOR)'!$B$10:$T$41,H$3,FALSE)*'CHARTS (SECTOR - NATIONAL)'!$I$35</f>
        <v>417.09133673069385</v>
      </c>
      <c r="I32" s="12">
        <f>VLOOKUP($B32,'EMPLOYED (SELEP by SECTOR)'!$B$10:$T$41,I$3,FALSE)*'CHARTS (SECTOR - NATIONAL)'!$I$37</f>
        <v>47.667581340650727</v>
      </c>
      <c r="J32" s="12">
        <f>VLOOKUP($B32,'EMPLOYED (SELEP by SECTOR)'!$B$10:$T$41,J$3,FALSE)*'CHARTS (SECTOR - NATIONAL)'!$I$38</f>
        <v>337.64536782960931</v>
      </c>
      <c r="K32" s="12">
        <f>VLOOKUP($B32,'EMPLOYED (SELEP by SECTOR)'!$B$10:$T$41,K$3,FALSE)*'CHARTS (SECTOR - NATIONAL)'!$I$39</f>
        <v>23.446143124700555</v>
      </c>
      <c r="L32" s="12">
        <f>VLOOKUP($B32,'EMPLOYED (SELEP by SECTOR)'!$B$10:$T$41,L$3,FALSE)*'CHARTS (SECTOR - NATIONAL)'!$I$40</f>
        <v>81.667320005226699</v>
      </c>
      <c r="M32" s="12">
        <f>VLOOKUP($B32,'EMPLOYED (SELEP by SECTOR)'!$B$10:$T$41,M$3,FALSE)*'CHARTS (SECTOR - NATIONAL)'!$I$41</f>
        <v>6.620497408423712</v>
      </c>
      <c r="N32" s="12"/>
      <c r="O32" s="12">
        <f>VLOOKUP($B32,'EMPLOYED (SELEP by SECTOR)'!$B$10:$T$41,O$3,FALSE)*'CHARTS (SECTOR - NATIONAL)'!$I$42</f>
        <v>12.478766496798642</v>
      </c>
      <c r="P32" s="12">
        <f>VLOOKUP($B32,'EMPLOYED (SELEP by SECTOR)'!$B$10:$T$41,P$3,FALSE)*'CHARTS (SECTOR - NATIONAL)'!$I$43</f>
        <v>3.6369179842327628</v>
      </c>
      <c r="Q32" s="12">
        <f>VLOOKUP($B32,'EMPLOYED (SELEP by SECTOR)'!$B$10:$T$41,Q$3,FALSE)*'CHARTS (SECTOR - NATIONAL)'!$I$44</f>
        <v>3.7566967202404289</v>
      </c>
      <c r="R32" s="58"/>
      <c r="S32" s="12">
        <f>VLOOKUP($B32,'EMPLOYED (SELEP by SECTOR)'!$B$10:$T$41,S$3,FALSE)*'CHARTS (SECTOR - NATIONAL)'!$I$45</f>
        <v>5.1831525763317217</v>
      </c>
      <c r="T32" s="58"/>
      <c r="U32" s="5">
        <f t="shared" si="0"/>
        <v>2530.1210854131277</v>
      </c>
      <c r="V32" s="249"/>
    </row>
    <row r="33" spans="2:22" ht="15" customHeight="1" x14ac:dyDescent="0.25">
      <c r="B33" s="9" t="s">
        <v>73</v>
      </c>
      <c r="C33" s="12">
        <f>VLOOKUP($B33,'EMPLOYED (SELEP by SECTOR)'!$B$10:$T$41,C$3,FALSE)*'CHARTS (SECTOR - NATIONAL)'!$I$30</f>
        <v>1178.7534300274403</v>
      </c>
      <c r="D33" s="12">
        <f>VLOOKUP($B33,'EMPLOYED (SELEP by SECTOR)'!$B$10:$T$41,D$3,FALSE)*'CHARTS (SECTOR - NATIONAL)'!$I$31</f>
        <v>19.404155233241866</v>
      </c>
      <c r="E33" s="12">
        <f>VLOOKUP($B33,'EMPLOYED (SELEP by SECTOR)'!$B$10:$T$41,E$3,FALSE)*'CHARTS (SECTOR - NATIONAL)'!$I$32</f>
        <v>162.65952349841021</v>
      </c>
      <c r="F33" s="12">
        <f>VLOOKUP($B33,'EMPLOYED (SELEP by SECTOR)'!$B$10:$T$41,F$3,FALSE)*'CHARTS (SECTOR - NATIONAL)'!$I$33</f>
        <v>505.16137462433034</v>
      </c>
      <c r="G33" s="12">
        <f>VLOOKUP($B33,'EMPLOYED (SELEP by SECTOR)'!$B$10:$T$41,G$3,FALSE)*'CHARTS (SECTOR - NATIONAL)'!$I$34</f>
        <v>368.87495099960802</v>
      </c>
      <c r="H33" s="12">
        <f>VLOOKUP($B33,'EMPLOYED (SELEP by SECTOR)'!$B$10:$T$41,H$3,FALSE)*'CHARTS (SECTOR - NATIONAL)'!$I$35</f>
        <v>417.09133673069385</v>
      </c>
      <c r="I33" s="12">
        <f>VLOOKUP($B33,'EMPLOYED (SELEP by SECTOR)'!$B$10:$T$41,I$3,FALSE)*'CHARTS (SECTOR - NATIONAL)'!$I$37</f>
        <v>31.778387560433817</v>
      </c>
      <c r="J33" s="12">
        <f>VLOOKUP($B33,'EMPLOYED (SELEP by SECTOR)'!$B$10:$T$41,J$3,FALSE)*'CHARTS (SECTOR - NATIONAL)'!$I$38</f>
        <v>253.23402587220698</v>
      </c>
      <c r="K33" s="12">
        <f>VLOOKUP($B33,'EMPLOYED (SELEP by SECTOR)'!$B$10:$T$41,K$3,FALSE)*'CHARTS (SECTOR - NATIONAL)'!$I$39</f>
        <v>30.145041160329281</v>
      </c>
      <c r="L33" s="12">
        <f>VLOOKUP($B33,'EMPLOYED (SELEP by SECTOR)'!$B$10:$T$41,L$3,FALSE)*'CHARTS (SECTOR - NATIONAL)'!$I$40</f>
        <v>81.667320005226699</v>
      </c>
      <c r="M33" s="12">
        <f>VLOOKUP($B33,'EMPLOYED (SELEP by SECTOR)'!$B$10:$T$41,M$3,FALSE)*'CHARTS (SECTOR - NATIONAL)'!$I$41</f>
        <v>24.826865281588919</v>
      </c>
      <c r="N33" s="12"/>
      <c r="O33" s="12">
        <f>VLOOKUP($B33,'EMPLOYED (SELEP by SECTOR)'!$B$10:$T$41,O$3,FALSE)*'CHARTS (SECTOR - NATIONAL)'!$I$42</f>
        <v>20.79794416133107</v>
      </c>
      <c r="P33" s="12">
        <f>VLOOKUP($B33,'EMPLOYED (SELEP by SECTOR)'!$B$10:$T$41,P$3,FALSE)*'CHARTS (SECTOR - NATIONAL)'!$I$43</f>
        <v>4.3643015810793155</v>
      </c>
      <c r="Q33" s="12">
        <f>VLOOKUP($B33,'EMPLOYED (SELEP by SECTOR)'!$B$10:$T$41,Q$3,FALSE)*'CHARTS (SECTOR - NATIONAL)'!$I$44</f>
        <v>4.5080360642885147</v>
      </c>
      <c r="R33" s="58"/>
      <c r="S33" s="12">
        <f>VLOOKUP($B33,'EMPLOYED (SELEP by SECTOR)'!$B$10:$T$41,S$3,FALSE)*'CHARTS (SECTOR - NATIONAL)'!$I$45</f>
        <v>32.579816194085105</v>
      </c>
      <c r="T33" s="58"/>
      <c r="U33" s="5">
        <f t="shared" si="0"/>
        <v>3135.8465089942947</v>
      </c>
      <c r="V33" s="249"/>
    </row>
    <row r="34" spans="2:22" ht="15" customHeight="1" x14ac:dyDescent="0.25">
      <c r="B34" s="9" t="s">
        <v>61</v>
      </c>
      <c r="C34" s="12">
        <f>VLOOKUP($B34,'EMPLOYED (SELEP by SECTOR)'!$B$10:$T$41,C$3,FALSE)*'CHARTS (SECTOR - NATIONAL)'!$I$30</f>
        <v>785.83562001829353</v>
      </c>
      <c r="D34" s="12">
        <f>VLOOKUP($B34,'EMPLOYED (SELEP by SECTOR)'!$B$10:$T$41,D$3,FALSE)*'CHARTS (SECTOR - NATIONAL)'!$I$31</f>
        <v>194.04155233241866</v>
      </c>
      <c r="E34" s="12">
        <f>VLOOKUP($B34,'EMPLOYED (SELEP by SECTOR)'!$B$10:$T$41,E$3,FALSE)*'CHARTS (SECTOR - NATIONAL)'!$I$32</f>
        <v>209.13367306938454</v>
      </c>
      <c r="F34" s="12">
        <f>VLOOKUP($B34,'EMPLOYED (SELEP by SECTOR)'!$B$10:$T$41,F$3,FALSE)*'CHARTS (SECTOR - NATIONAL)'!$I$33</f>
        <v>420.96781218694196</v>
      </c>
      <c r="G34" s="12">
        <f>VLOOKUP($B34,'EMPLOYED (SELEP by SECTOR)'!$B$10:$T$41,G$3,FALSE)*'CHARTS (SECTOR - NATIONAL)'!$I$34</f>
        <v>327.88884533298489</v>
      </c>
      <c r="H34" s="12">
        <f>VLOOKUP($B34,'EMPLOYED (SELEP by SECTOR)'!$B$10:$T$41,H$3,FALSE)*'CHARTS (SECTOR - NATIONAL)'!$I$35</f>
        <v>347.57611394224489</v>
      </c>
      <c r="I34" s="12">
        <f>VLOOKUP($B34,'EMPLOYED (SELEP by SECTOR)'!$B$10:$T$41,I$3,FALSE)*'CHARTS (SECTOR - NATIONAL)'!$I$37</f>
        <v>132.40994816847424</v>
      </c>
      <c r="J34" s="12">
        <f>VLOOKUP($B34,'EMPLOYED (SELEP by SECTOR)'!$B$10:$T$41,J$3,FALSE)*'CHARTS (SECTOR - NATIONAL)'!$I$38</f>
        <v>189.92551940415524</v>
      </c>
      <c r="K34" s="12">
        <f>VLOOKUP($B34,'EMPLOYED (SELEP by SECTOR)'!$B$10:$T$41,K$3,FALSE)*'CHARTS (SECTOR - NATIONAL)'!$I$39</f>
        <v>66.9889803562873</v>
      </c>
      <c r="L34" s="12">
        <f>VLOOKUP($B34,'EMPLOYED (SELEP by SECTOR)'!$B$10:$T$41,L$3,FALSE)*'CHARTS (SECTOR - NATIONAL)'!$I$40</f>
        <v>95.278540006097828</v>
      </c>
      <c r="M34" s="12">
        <f>VLOOKUP($B34,'EMPLOYED (SELEP by SECTOR)'!$B$10:$T$41,M$3,FALSE)*'CHARTS (SECTOR - NATIONAL)'!$I$41</f>
        <v>24.826865281588919</v>
      </c>
      <c r="N34" s="12"/>
      <c r="O34" s="12">
        <f>VLOOKUP($B34,'EMPLOYED (SELEP by SECTOR)'!$B$10:$T$41,O$3,FALSE)*'CHARTS (SECTOR - NATIONAL)'!$I$42</f>
        <v>37.436299490395925</v>
      </c>
      <c r="P34" s="12">
        <f>VLOOKUP($B34,'EMPLOYED (SELEP by SECTOR)'!$B$10:$T$41,P$3,FALSE)*'CHARTS (SECTOR - NATIONAL)'!$I$43</f>
        <v>9.0922949605819081</v>
      </c>
      <c r="Q34" s="12">
        <f>VLOOKUP($B34,'EMPLOYED (SELEP by SECTOR)'!$B$10:$T$41,Q$3,FALSE)*'CHARTS (SECTOR - NATIONAL)'!$I$44</f>
        <v>5.2593754083366004</v>
      </c>
      <c r="R34" s="58"/>
      <c r="S34" s="12">
        <f>VLOOKUP($B34,'EMPLOYED (SELEP by SECTOR)'!$B$10:$T$41,S$3,FALSE)*'CHARTS (SECTOR - NATIONAL)'!$I$45</f>
        <v>13.328106624853</v>
      </c>
      <c r="T34" s="58"/>
      <c r="U34" s="5">
        <f t="shared" si="0"/>
        <v>2859.9895465830396</v>
      </c>
      <c r="V34" s="249"/>
    </row>
    <row r="35" spans="2:22" ht="15" customHeight="1" x14ac:dyDescent="0.25">
      <c r="B35" s="9" t="s">
        <v>63</v>
      </c>
      <c r="C35" s="12">
        <f>VLOOKUP($B35,'EMPLOYED (SELEP by SECTOR)'!$B$10:$T$41,C$3,FALSE)*'CHARTS (SECTOR - NATIONAL)'!$I$30</f>
        <v>1047.7808266910579</v>
      </c>
      <c r="D35" s="12">
        <f>VLOOKUP($B35,'EMPLOYED (SELEP by SECTOR)'!$B$10:$T$41,D$3,FALSE)*'CHARTS (SECTOR - NATIONAL)'!$I$31</f>
        <v>155.23324186593493</v>
      </c>
      <c r="E35" s="12">
        <f>VLOOKUP($B35,'EMPLOYED (SELEP by SECTOR)'!$B$10:$T$41,E$3,FALSE)*'CHARTS (SECTOR - NATIONAL)'!$I$32</f>
        <v>209.13367306938454</v>
      </c>
      <c r="F35" s="12">
        <f>VLOOKUP($B35,'EMPLOYED (SELEP by SECTOR)'!$B$10:$T$41,F$3,FALSE)*'CHARTS (SECTOR - NATIONAL)'!$I$33</f>
        <v>252.58068731216517</v>
      </c>
      <c r="G35" s="12">
        <f>VLOOKUP($B35,'EMPLOYED (SELEP by SECTOR)'!$B$10:$T$41,G$3,FALSE)*'CHARTS (SECTOR - NATIONAL)'!$I$34</f>
        <v>143.45136983318091</v>
      </c>
      <c r="H35" s="12">
        <f>VLOOKUP($B35,'EMPLOYED (SELEP by SECTOR)'!$B$10:$T$41,H$3,FALSE)*'CHARTS (SECTOR - NATIONAL)'!$I$35</f>
        <v>312.81850254802038</v>
      </c>
      <c r="I35" s="12">
        <f>VLOOKUP($B35,'EMPLOYED (SELEP by SECTOR)'!$B$10:$T$41,I$3,FALSE)*'CHARTS (SECTOR - NATIONAL)'!$I$37</f>
        <v>211.85591706955879</v>
      </c>
      <c r="J35" s="12">
        <f>VLOOKUP($B35,'EMPLOYED (SELEP by SECTOR)'!$B$10:$T$41,J$3,FALSE)*'CHARTS (SECTOR - NATIONAL)'!$I$38</f>
        <v>337.64536782960931</v>
      </c>
      <c r="K35" s="12">
        <f>VLOOKUP($B35,'EMPLOYED (SELEP by SECTOR)'!$B$10:$T$41,K$3,FALSE)*'CHARTS (SECTOR - NATIONAL)'!$I$39</f>
        <v>75.362602900823205</v>
      </c>
      <c r="L35" s="12">
        <f>VLOOKUP($B35,'EMPLOYED (SELEP by SECTOR)'!$B$10:$T$41,L$3,FALSE)*'CHARTS (SECTOR - NATIONAL)'!$I$40</f>
        <v>54.444880003484471</v>
      </c>
      <c r="M35" s="12">
        <f>VLOOKUP($B35,'EMPLOYED (SELEP by SECTOR)'!$B$10:$T$41,M$3,FALSE)*'CHARTS (SECTOR - NATIONAL)'!$I$41</f>
        <v>4.9653730563177838</v>
      </c>
      <c r="N35" s="12"/>
      <c r="O35" s="12">
        <f>VLOOKUP($B35,'EMPLOYED (SELEP by SECTOR)'!$B$10:$T$41,O$3,FALSE)*'CHARTS (SECTOR - NATIONAL)'!$I$42</f>
        <v>41.595888322662141</v>
      </c>
      <c r="P35" s="12">
        <f>VLOOKUP($B35,'EMPLOYED (SELEP by SECTOR)'!$B$10:$T$41,P$3,FALSE)*'CHARTS (SECTOR - NATIONAL)'!$I$43</f>
        <v>5.819068774772421</v>
      </c>
      <c r="Q35" s="12">
        <f>VLOOKUP($B35,'EMPLOYED (SELEP by SECTOR)'!$B$10:$T$41,Q$3,FALSE)*'CHARTS (SECTOR - NATIONAL)'!$I$44</f>
        <v>1.5026786880961716</v>
      </c>
      <c r="R35" s="58"/>
      <c r="S35" s="12">
        <f>VLOOKUP($B35,'EMPLOYED (SELEP by SECTOR)'!$B$10:$T$41,S$3,FALSE)*'CHARTS (SECTOR - NATIONAL)'!$I$45</f>
        <v>2.9618014721895554</v>
      </c>
      <c r="T35" s="58"/>
      <c r="U35" s="5">
        <f t="shared" si="0"/>
        <v>2857.1518794372573</v>
      </c>
      <c r="V35" s="249"/>
    </row>
    <row r="36" spans="2:22" ht="15" customHeight="1" x14ac:dyDescent="0.25">
      <c r="B36" s="9" t="s">
        <v>29</v>
      </c>
      <c r="C36" s="12">
        <f>VLOOKUP($B36,'EMPLOYED (SELEP by SECTOR)'!$B$10:$T$41,C$3,FALSE)*'CHARTS (SECTOR - NATIONAL)'!$I$30</f>
        <v>916.80822335467576</v>
      </c>
      <c r="D36" s="12">
        <f>VLOOKUP($B36,'EMPLOYED (SELEP by SECTOR)'!$B$10:$T$41,D$3,FALSE)*'CHARTS (SECTOR - NATIONAL)'!$I$31</f>
        <v>62.093296746373973</v>
      </c>
      <c r="E36" s="12">
        <f>VLOOKUP($B36,'EMPLOYED (SELEP by SECTOR)'!$B$10:$T$41,E$3,FALSE)*'CHARTS (SECTOR - NATIONAL)'!$I$32</f>
        <v>116.18537392743586</v>
      </c>
      <c r="F36" s="12">
        <f>VLOOKUP($B36,'EMPLOYED (SELEP by SECTOR)'!$B$10:$T$41,F$3,FALSE)*'CHARTS (SECTOR - NATIONAL)'!$I$33</f>
        <v>252.58068731216517</v>
      </c>
      <c r="G36" s="12">
        <f>VLOOKUP($B36,'EMPLOYED (SELEP by SECTOR)'!$B$10:$T$41,G$3,FALSE)*'CHARTS (SECTOR - NATIONAL)'!$I$34</f>
        <v>204.93052833311557</v>
      </c>
      <c r="H36" s="12">
        <f>VLOOKUP($B36,'EMPLOYED (SELEP by SECTOR)'!$B$10:$T$41,H$3,FALSE)*'CHARTS (SECTOR - NATIONAL)'!$I$35</f>
        <v>208.54566836534693</v>
      </c>
      <c r="I36" s="12">
        <f>VLOOKUP($B36,'EMPLOYED (SELEP by SECTOR)'!$B$10:$T$41,I$3,FALSE)*'CHARTS (SECTOR - NATIONAL)'!$I$37</f>
        <v>31.778387560433817</v>
      </c>
      <c r="J36" s="12">
        <f>VLOOKUP($B36,'EMPLOYED (SELEP by SECTOR)'!$B$10:$T$41,J$3,FALSE)*'CHARTS (SECTOR - NATIONAL)'!$I$38</f>
        <v>105.51417744675291</v>
      </c>
      <c r="K36" s="12">
        <f>VLOOKUP($B36,'EMPLOYED (SELEP by SECTOR)'!$B$10:$T$41,K$3,FALSE)*'CHARTS (SECTOR - NATIONAL)'!$I$39</f>
        <v>33.49449017814365</v>
      </c>
      <c r="L36" s="12">
        <f>VLOOKUP($B36,'EMPLOYED (SELEP by SECTOR)'!$B$10:$T$41,L$3,FALSE)*'CHARTS (SECTOR - NATIONAL)'!$I$40</f>
        <v>68.056100004355585</v>
      </c>
      <c r="M36" s="12">
        <f>VLOOKUP($B36,'EMPLOYED (SELEP by SECTOR)'!$B$10:$T$41,M$3,FALSE)*'CHARTS (SECTOR - NATIONAL)'!$I$41</f>
        <v>6.620497408423712</v>
      </c>
      <c r="N36" s="12"/>
      <c r="O36" s="12">
        <f>VLOOKUP($B36,'EMPLOYED (SELEP by SECTOR)'!$B$10:$T$41,O$3,FALSE)*'CHARTS (SECTOR - NATIONAL)'!$I$42</f>
        <v>37.436299490395925</v>
      </c>
      <c r="P36" s="12">
        <f>VLOOKUP($B36,'EMPLOYED (SELEP by SECTOR)'!$B$10:$T$41,P$3,FALSE)*'CHARTS (SECTOR - NATIONAL)'!$I$43</f>
        <v>3.2732261858094867</v>
      </c>
      <c r="Q36" s="12">
        <f>VLOOKUP($B36,'EMPLOYED (SELEP by SECTOR)'!$B$10:$T$41,Q$3,FALSE)*'CHARTS (SECTOR - NATIONAL)'!$I$44</f>
        <v>3.7566967202404289</v>
      </c>
      <c r="R36" s="58"/>
      <c r="S36" s="12">
        <f>VLOOKUP($B36,'EMPLOYED (SELEP by SECTOR)'!$B$10:$T$41,S$3,FALSE)*'CHARTS (SECTOR - NATIONAL)'!$I$45</f>
        <v>29.618014721895552</v>
      </c>
      <c r="T36" s="58"/>
      <c r="U36" s="5">
        <f t="shared" si="0"/>
        <v>2080.6916677555646</v>
      </c>
      <c r="V36" s="249"/>
    </row>
    <row r="37" spans="2:22" ht="15.75" customHeight="1" x14ac:dyDescent="0.25">
      <c r="B37" s="9" t="s">
        <v>39</v>
      </c>
      <c r="C37" s="12">
        <f>VLOOKUP($B37,'EMPLOYED (SELEP by SECTOR)'!$B$10:$T$41,C$3,FALSE)*'CHARTS (SECTOR - NATIONAL)'!$I$30</f>
        <v>1309.7260333638226</v>
      </c>
      <c r="D37" s="12">
        <f>VLOOKUP($B37,'EMPLOYED (SELEP by SECTOR)'!$B$10:$T$41,D$3,FALSE)*'CHARTS (SECTOR - NATIONAL)'!$I$31</f>
        <v>155.23324186593493</v>
      </c>
      <c r="E37" s="12">
        <f>VLOOKUP($B37,'EMPLOYED (SELEP by SECTOR)'!$B$10:$T$41,E$3,FALSE)*'CHARTS (SECTOR - NATIONAL)'!$I$32</f>
        <v>325.31904699682042</v>
      </c>
      <c r="F37" s="12">
        <f>VLOOKUP($B37,'EMPLOYED (SELEP by SECTOR)'!$B$10:$T$41,F$3,FALSE)*'CHARTS (SECTOR - NATIONAL)'!$I$33</f>
        <v>252.58068731216517</v>
      </c>
      <c r="G37" s="12">
        <f>VLOOKUP($B37,'EMPLOYED (SELEP by SECTOR)'!$B$10:$T$41,G$3,FALSE)*'CHARTS (SECTOR - NATIONAL)'!$I$34</f>
        <v>327.88884533298489</v>
      </c>
      <c r="H37" s="12">
        <f>VLOOKUP($B37,'EMPLOYED (SELEP by SECTOR)'!$B$10:$T$41,H$3,FALSE)*'CHARTS (SECTOR - NATIONAL)'!$I$35</f>
        <v>312.81850254802038</v>
      </c>
      <c r="I37" s="12">
        <f>VLOOKUP($B37,'EMPLOYED (SELEP by SECTOR)'!$B$10:$T$41,I$3,FALSE)*'CHARTS (SECTOR - NATIONAL)'!$I$37</f>
        <v>37.07478548717279</v>
      </c>
      <c r="J37" s="12">
        <f>VLOOKUP($B37,'EMPLOYED (SELEP by SECTOR)'!$B$10:$T$41,J$3,FALSE)*'CHARTS (SECTOR - NATIONAL)'!$I$38</f>
        <v>295.43969685090815</v>
      </c>
      <c r="K37" s="12">
        <f>VLOOKUP($B37,'EMPLOYED (SELEP by SECTOR)'!$B$10:$T$41,K$3,FALSE)*'CHARTS (SECTOR - NATIONAL)'!$I$39</f>
        <v>58.61535781175138</v>
      </c>
      <c r="L37" s="12">
        <f>VLOOKUP($B37,'EMPLOYED (SELEP by SECTOR)'!$B$10:$T$41,L$3,FALSE)*'CHARTS (SECTOR - NATIONAL)'!$I$40</f>
        <v>95.278540006097828</v>
      </c>
      <c r="M37" s="12">
        <f>VLOOKUP($B37,'EMPLOYED (SELEP by SECTOR)'!$B$10:$T$41,M$3,FALSE)*'CHARTS (SECTOR - NATIONAL)'!$I$41</f>
        <v>6.620497408423712</v>
      </c>
      <c r="N37" s="12"/>
      <c r="O37" s="12">
        <f>VLOOKUP($B37,'EMPLOYED (SELEP by SECTOR)'!$B$10:$T$41,O$3,FALSE)*'CHARTS (SECTOR - NATIONAL)'!$I$42</f>
        <v>33.276710658129709</v>
      </c>
      <c r="P37" s="12">
        <f>VLOOKUP($B37,'EMPLOYED (SELEP by SECTOR)'!$B$10:$T$41,P$3,FALSE)*'CHARTS (SECTOR - NATIONAL)'!$I$43</f>
        <v>5.819068774772421</v>
      </c>
      <c r="Q37" s="12">
        <f>VLOOKUP($B37,'EMPLOYED (SELEP by SECTOR)'!$B$10:$T$41,Q$3,FALSE)*'CHARTS (SECTOR - NATIONAL)'!$I$44</f>
        <v>2.4042859009538744</v>
      </c>
      <c r="R37" s="58"/>
      <c r="S37" s="12">
        <f>VLOOKUP($B37,'EMPLOYED (SELEP by SECTOR)'!$B$10:$T$41,S$3,FALSE)*'CHARTS (SECTOR - NATIONAL)'!$I$45</f>
        <v>2.9618014721895554</v>
      </c>
      <c r="T37" s="58"/>
      <c r="U37" s="5">
        <f t="shared" si="0"/>
        <v>3221.0571017901475</v>
      </c>
      <c r="V37" s="249"/>
    </row>
    <row r="38" spans="2:22" ht="15.75" x14ac:dyDescent="0.25">
      <c r="B38" s="63" t="s">
        <v>131</v>
      </c>
      <c r="C38" s="64">
        <f>AVERAGE(C6:C37)</f>
        <v>976.15518424147433</v>
      </c>
      <c r="D38" s="64">
        <f t="shared" ref="D38:T38" si="1">AVERAGE(D6:D37)</f>
        <v>84.3110544884359</v>
      </c>
      <c r="E38" s="64">
        <f t="shared" si="1"/>
        <v>203.76009952524063</v>
      </c>
      <c r="F38" s="64">
        <f t="shared" si="1"/>
        <v>335.45872533646946</v>
      </c>
      <c r="G38" s="64">
        <f t="shared" si="1"/>
        <v>263.84805522888638</v>
      </c>
      <c r="H38" s="64">
        <f t="shared" si="1"/>
        <v>346.48993858617524</v>
      </c>
      <c r="I38" s="64">
        <f t="shared" si="1"/>
        <v>71.749640663792007</v>
      </c>
      <c r="J38" s="64">
        <f t="shared" si="1"/>
        <v>295.109965046387</v>
      </c>
      <c r="K38" s="64">
        <f t="shared" si="1"/>
        <v>45.897918572237472</v>
      </c>
      <c r="L38" s="64">
        <f t="shared" si="1"/>
        <v>89.748981880743955</v>
      </c>
      <c r="M38" s="64">
        <f t="shared" si="1"/>
        <v>10.616071039679431</v>
      </c>
      <c r="N38" s="64" t="e">
        <f t="shared" si="1"/>
        <v>#DIV/0!</v>
      </c>
      <c r="O38" s="64">
        <f t="shared" si="1"/>
        <v>30.351999760442528</v>
      </c>
      <c r="P38" s="64">
        <f t="shared" si="1"/>
        <v>5.6599536129622372</v>
      </c>
      <c r="Q38" s="64">
        <f t="shared" si="1"/>
        <v>5.3532928263426118</v>
      </c>
      <c r="R38" s="64" t="e">
        <f t="shared" si="1"/>
        <v>#DIV/0!</v>
      </c>
      <c r="S38" s="64">
        <f t="shared" si="1"/>
        <v>8.5105514177446793</v>
      </c>
      <c r="T38" s="64" t="e">
        <f t="shared" si="1"/>
        <v>#DIV/0!</v>
      </c>
    </row>
    <row r="40" spans="2:22" x14ac:dyDescent="0.25">
      <c r="C40" s="4">
        <v>2</v>
      </c>
      <c r="D40" s="4">
        <v>3</v>
      </c>
      <c r="E40" s="4">
        <v>4</v>
      </c>
      <c r="F40" s="4">
        <v>5</v>
      </c>
      <c r="G40" s="4">
        <v>6</v>
      </c>
      <c r="H40" s="4">
        <v>7</v>
      </c>
      <c r="I40" s="4">
        <v>8</v>
      </c>
      <c r="J40" s="4">
        <v>9</v>
      </c>
      <c r="K40" s="4">
        <v>10</v>
      </c>
      <c r="L40" s="4">
        <v>11</v>
      </c>
      <c r="M40" s="4">
        <v>12</v>
      </c>
      <c r="N40" s="4">
        <v>13</v>
      </c>
      <c r="O40" s="4">
        <v>14</v>
      </c>
      <c r="P40" s="4">
        <v>15</v>
      </c>
      <c r="Q40" s="4">
        <v>16</v>
      </c>
      <c r="R40" s="4">
        <v>17</v>
      </c>
      <c r="S40" s="4">
        <v>18</v>
      </c>
      <c r="T40" s="4">
        <v>19</v>
      </c>
    </row>
    <row r="41" spans="2:22" x14ac:dyDescent="0.25">
      <c r="B41" s="37" t="s">
        <v>132</v>
      </c>
      <c r="C41" s="46"/>
    </row>
    <row r="42" spans="2:22" ht="30" x14ac:dyDescent="0.25">
      <c r="B42" s="20" t="s">
        <v>70</v>
      </c>
      <c r="C42" s="39" t="s">
        <v>95</v>
      </c>
      <c r="D42" s="39" t="s">
        <v>90</v>
      </c>
      <c r="E42" s="39" t="s">
        <v>119</v>
      </c>
      <c r="F42" s="39" t="s">
        <v>118</v>
      </c>
      <c r="G42" s="39" t="s">
        <v>93</v>
      </c>
      <c r="H42" s="39" t="s">
        <v>100</v>
      </c>
      <c r="I42" s="39" t="s">
        <v>117</v>
      </c>
      <c r="J42" s="39" t="s">
        <v>101</v>
      </c>
      <c r="K42" s="39" t="s">
        <v>96</v>
      </c>
      <c r="L42" s="39" t="s">
        <v>92</v>
      </c>
      <c r="M42" s="39" t="s">
        <v>91</v>
      </c>
      <c r="N42" s="39" t="s">
        <v>113</v>
      </c>
      <c r="O42" s="39" t="s">
        <v>98</v>
      </c>
      <c r="P42" s="39" t="s">
        <v>97</v>
      </c>
      <c r="Q42" s="39" t="s">
        <v>99</v>
      </c>
      <c r="R42" s="39" t="s">
        <v>115</v>
      </c>
      <c r="S42" s="39" t="s">
        <v>116</v>
      </c>
      <c r="T42" s="39" t="s">
        <v>114</v>
      </c>
    </row>
    <row r="43" spans="2:22" x14ac:dyDescent="0.25">
      <c r="B43" s="9" t="s">
        <v>41</v>
      </c>
      <c r="C43" s="65">
        <f t="shared" ref="C43:M43" si="2">((100/C$38)*VLOOKUP($B43,$B$6:$T$37,C$40,FALSE)-100)/100</f>
        <v>-6.079664570230648E-2</v>
      </c>
      <c r="D43" s="65">
        <f t="shared" si="2"/>
        <v>0.84119677790563907</v>
      </c>
      <c r="E43" s="65">
        <f t="shared" si="2"/>
        <v>0.14041339985744827</v>
      </c>
      <c r="F43" s="65">
        <f t="shared" si="2"/>
        <v>0.12941176470588203</v>
      </c>
      <c r="G43" s="65">
        <f t="shared" si="2"/>
        <v>-6.7961165048544103E-2</v>
      </c>
      <c r="H43" s="65">
        <f t="shared" si="2"/>
        <v>-0.19749216300940403</v>
      </c>
      <c r="I43" s="65">
        <f t="shared" si="2"/>
        <v>-0.55709342560553654</v>
      </c>
      <c r="J43" s="65">
        <f t="shared" si="2"/>
        <v>0.28715083798882718</v>
      </c>
      <c r="K43" s="65">
        <f t="shared" si="2"/>
        <v>-8.7799315849486984E-2</v>
      </c>
      <c r="L43" s="65">
        <f t="shared" si="2"/>
        <v>0.51658767772511793</v>
      </c>
      <c r="M43" s="65">
        <f t="shared" si="2"/>
        <v>-6.4555420219245013E-2</v>
      </c>
      <c r="N43" s="12"/>
      <c r="O43" s="65">
        <f>((100/O$38)*VLOOKUP($B43,$B$6:$T$37,O$40,FALSE)-100)/100</f>
        <v>-0.17773019271948598</v>
      </c>
      <c r="P43" s="65">
        <f>((100/P$38)*VLOOKUP($B43,$B$6:$T$37,P$40,FALSE)-100)/100</f>
        <v>-0.22891566265060248</v>
      </c>
      <c r="Q43" s="65">
        <f>((100/Q$38)*VLOOKUP($B43,$B$6:$T$37,Q$40,FALSE)-100)/100</f>
        <v>-0.15789473684210534</v>
      </c>
      <c r="R43" s="58"/>
      <c r="S43" s="65">
        <f>((100/S$38)*VLOOKUP($B43,$B$6:$T$37,S$40,FALSE)-100)/100</f>
        <v>-0.1299619358346932</v>
      </c>
      <c r="T43" s="58"/>
    </row>
    <row r="44" spans="2:22" x14ac:dyDescent="0.25">
      <c r="B44" s="9" t="s">
        <v>7</v>
      </c>
      <c r="C44" s="65">
        <f t="shared" ref="C44:D74" si="3">((100/C$38)*VLOOKUP($B44,$B$6:$T$37,C$40,FALSE)-100)/100</f>
        <v>0.20754716981132035</v>
      </c>
      <c r="D44" s="65">
        <f>((100/D$38)*VLOOKUP($B44,$B$6:$T$37,D$40,FALSE)-100)/100</f>
        <v>-0.90794016110471798</v>
      </c>
      <c r="E44" s="65">
        <f t="shared" ref="E44:M74" si="4">((100/E$38)*VLOOKUP($B44,$B$6:$T$37,E$40,FALSE)-100)/100</f>
        <v>0.59657875980042774</v>
      </c>
      <c r="F44" s="65">
        <f t="shared" si="4"/>
        <v>0.75686274509803897</v>
      </c>
      <c r="G44" s="65">
        <f t="shared" si="4"/>
        <v>0.55339805825242649</v>
      </c>
      <c r="H44" s="65">
        <f t="shared" si="4"/>
        <v>0.20376175548589373</v>
      </c>
      <c r="I44" s="65">
        <f t="shared" si="4"/>
        <v>1.5836216839677035</v>
      </c>
      <c r="J44" s="65">
        <f t="shared" si="4"/>
        <v>0.71620111731843594</v>
      </c>
      <c r="K44" s="65">
        <f t="shared" si="4"/>
        <v>1.5541619156214364</v>
      </c>
      <c r="L44" s="65">
        <f t="shared" si="4"/>
        <v>1.1232227488151654</v>
      </c>
      <c r="M44" s="65">
        <f t="shared" si="4"/>
        <v>0.94884287454323957</v>
      </c>
      <c r="N44" s="12"/>
      <c r="O44" s="65">
        <f t="shared" ref="O44:Q74" si="5">((100/O$38)*VLOOKUP($B44,$B$6:$T$37,O$40,FALSE)-100)/100</f>
        <v>1.1927194860813706</v>
      </c>
      <c r="P44" s="65">
        <f t="shared" si="5"/>
        <v>0.60642570281124508</v>
      </c>
      <c r="Q44" s="65">
        <f t="shared" si="5"/>
        <v>0.40350877192982437</v>
      </c>
      <c r="R44" s="58"/>
      <c r="S44" s="65">
        <f t="shared" ref="S44:S74" si="6">((100/S$38)*VLOOKUP($B44,$B$6:$T$37,S$40,FALSE)-100)/100</f>
        <v>0.56606851549755244</v>
      </c>
      <c r="T44" s="58"/>
    </row>
    <row r="45" spans="2:22" x14ac:dyDescent="0.25">
      <c r="B45" s="9" t="s">
        <v>9</v>
      </c>
      <c r="C45" s="65">
        <f t="shared" si="3"/>
        <v>-6.079664570230648E-2</v>
      </c>
      <c r="D45" s="65">
        <f t="shared" si="3"/>
        <v>-7.9401611047180437E-2</v>
      </c>
      <c r="E45" s="65">
        <f t="shared" si="4"/>
        <v>-8.7669280114041473E-2</v>
      </c>
      <c r="F45" s="65">
        <f t="shared" si="4"/>
        <v>-0.12156862745098053</v>
      </c>
      <c r="G45" s="65">
        <f t="shared" si="4"/>
        <v>0.39805825242718385</v>
      </c>
      <c r="H45" s="65">
        <f t="shared" si="4"/>
        <v>3.1347962382447746E-3</v>
      </c>
      <c r="I45" s="65">
        <f t="shared" si="4"/>
        <v>0.29181084198385177</v>
      </c>
      <c r="J45" s="65">
        <f t="shared" si="4"/>
        <v>-0.14189944134078203</v>
      </c>
      <c r="K45" s="65">
        <f t="shared" si="4"/>
        <v>-8.7799315849486984E-2</v>
      </c>
      <c r="L45" s="65">
        <f t="shared" si="4"/>
        <v>1.1232227488151654</v>
      </c>
      <c r="M45" s="65">
        <f t="shared" si="4"/>
        <v>0.24725943970767333</v>
      </c>
      <c r="N45" s="12"/>
      <c r="O45" s="65">
        <f t="shared" si="5"/>
        <v>0.37044967880085666</v>
      </c>
      <c r="P45" s="65">
        <f t="shared" si="5"/>
        <v>2.8112449799196783E-2</v>
      </c>
      <c r="Q45" s="65">
        <f t="shared" si="5"/>
        <v>0.12280701754385959</v>
      </c>
      <c r="R45" s="58"/>
      <c r="S45" s="65">
        <f t="shared" si="6"/>
        <v>-0.21696574225122375</v>
      </c>
      <c r="T45" s="58"/>
    </row>
    <row r="46" spans="2:22" x14ac:dyDescent="0.25">
      <c r="B46" s="9" t="s">
        <v>11</v>
      </c>
      <c r="C46" s="65">
        <f t="shared" si="3"/>
        <v>-0.46331236897274664</v>
      </c>
      <c r="D46" s="65">
        <f t="shared" si="3"/>
        <v>-0.53970080552359023</v>
      </c>
      <c r="E46" s="65">
        <f t="shared" si="4"/>
        <v>-0.31575196008553108</v>
      </c>
      <c r="F46" s="65">
        <f t="shared" si="4"/>
        <v>3.9215686274508242E-3</v>
      </c>
      <c r="G46" s="65">
        <f t="shared" si="4"/>
        <v>0.2427184466019412</v>
      </c>
      <c r="H46" s="65">
        <f t="shared" si="4"/>
        <v>-0.49843260188087762</v>
      </c>
      <c r="I46" s="65">
        <f t="shared" si="4"/>
        <v>0.660899653979238</v>
      </c>
      <c r="J46" s="65">
        <f t="shared" si="4"/>
        <v>-0.57094972067039107</v>
      </c>
      <c r="K46" s="65">
        <f t="shared" si="4"/>
        <v>0.82440136830102606</v>
      </c>
      <c r="L46" s="65">
        <f t="shared" si="4"/>
        <v>-0.39336492890995278</v>
      </c>
      <c r="M46" s="65">
        <f t="shared" si="4"/>
        <v>-0.45432399512789295</v>
      </c>
      <c r="N46" s="12"/>
      <c r="O46" s="65">
        <f t="shared" si="5"/>
        <v>0.37044967880085666</v>
      </c>
      <c r="P46" s="65">
        <f t="shared" si="5"/>
        <v>-0.4859437751004016</v>
      </c>
      <c r="Q46" s="65">
        <f t="shared" si="5"/>
        <v>-0.74736842105263146</v>
      </c>
      <c r="R46" s="58"/>
      <c r="S46" s="65">
        <f t="shared" si="6"/>
        <v>-0.65198477433387725</v>
      </c>
      <c r="T46" s="58"/>
    </row>
    <row r="47" spans="2:22" x14ac:dyDescent="0.25">
      <c r="B47" s="9" t="s">
        <v>43</v>
      </c>
      <c r="C47" s="65">
        <f t="shared" si="3"/>
        <v>0.61006289308176032</v>
      </c>
      <c r="D47" s="65">
        <f t="shared" si="3"/>
        <v>0.65707710011507514</v>
      </c>
      <c r="E47" s="65">
        <f t="shared" si="4"/>
        <v>0.59657875980042774</v>
      </c>
      <c r="F47" s="65">
        <f t="shared" si="4"/>
        <v>3.9215686274508242E-3</v>
      </c>
      <c r="G47" s="65">
        <f t="shared" si="4"/>
        <v>-0.30097087378640808</v>
      </c>
      <c r="H47" s="65">
        <f t="shared" si="4"/>
        <v>1.8087774294670858</v>
      </c>
      <c r="I47" s="65">
        <f t="shared" si="4"/>
        <v>0.47635524798154477</v>
      </c>
      <c r="J47" s="65">
        <f t="shared" si="4"/>
        <v>0.43016759776536334</v>
      </c>
      <c r="K47" s="65">
        <f t="shared" si="4"/>
        <v>0.27708095781071818</v>
      </c>
      <c r="L47" s="65">
        <f t="shared" si="4"/>
        <v>-0.39336492890995278</v>
      </c>
      <c r="M47" s="65">
        <f t="shared" si="4"/>
        <v>-0.45432399512789295</v>
      </c>
      <c r="N47" s="12"/>
      <c r="O47" s="65">
        <f t="shared" si="5"/>
        <v>-0.17773019271948598</v>
      </c>
      <c r="P47" s="65">
        <f t="shared" si="5"/>
        <v>2.8112449799196783E-2</v>
      </c>
      <c r="Q47" s="65">
        <f t="shared" si="5"/>
        <v>0.12280701754385959</v>
      </c>
      <c r="R47" s="58"/>
      <c r="S47" s="65">
        <f t="shared" si="6"/>
        <v>-0.56498096791734664</v>
      </c>
      <c r="T47" s="58"/>
    </row>
    <row r="48" spans="2:22" x14ac:dyDescent="0.25">
      <c r="B48" s="9" t="s">
        <v>13</v>
      </c>
      <c r="C48" s="65">
        <f t="shared" si="3"/>
        <v>-0.59748427672955995</v>
      </c>
      <c r="D48" s="65">
        <f t="shared" si="3"/>
        <v>-0.95397008055235899</v>
      </c>
      <c r="E48" s="65">
        <f t="shared" si="4"/>
        <v>-0.54383464005702076</v>
      </c>
      <c r="F48" s="65">
        <f t="shared" si="4"/>
        <v>-0.49803921568627457</v>
      </c>
      <c r="G48" s="65">
        <f t="shared" si="4"/>
        <v>-0.53398058252427205</v>
      </c>
      <c r="H48" s="65">
        <f t="shared" si="4"/>
        <v>-0.39811912225705315</v>
      </c>
      <c r="I48" s="65">
        <f t="shared" si="4"/>
        <v>-0.7416378316032296</v>
      </c>
      <c r="J48" s="65">
        <f t="shared" si="4"/>
        <v>-0.6782122905027933</v>
      </c>
      <c r="K48" s="65">
        <f t="shared" si="4"/>
        <v>-0.74458380843785632</v>
      </c>
      <c r="L48" s="65">
        <f t="shared" si="4"/>
        <v>-0.54502369668246464</v>
      </c>
      <c r="M48" s="65">
        <f t="shared" si="4"/>
        <v>-0.68818514007308162</v>
      </c>
      <c r="N48" s="12"/>
      <c r="O48" s="65">
        <f t="shared" si="5"/>
        <v>-0.58886509635974305</v>
      </c>
      <c r="P48" s="65">
        <f t="shared" si="5"/>
        <v>-0.67871485943775101</v>
      </c>
      <c r="Q48" s="65">
        <f t="shared" si="5"/>
        <v>-0.77543859649122804</v>
      </c>
      <c r="R48" s="58"/>
      <c r="S48" s="65">
        <f t="shared" si="6"/>
        <v>-0.68678629690048953</v>
      </c>
      <c r="T48" s="58"/>
    </row>
    <row r="49" spans="2:20" x14ac:dyDescent="0.25">
      <c r="B49" s="9" t="s">
        <v>15</v>
      </c>
      <c r="C49" s="65">
        <f t="shared" si="3"/>
        <v>0.61006289308176032</v>
      </c>
      <c r="D49" s="65">
        <f t="shared" si="3"/>
        <v>-0.26352128883774439</v>
      </c>
      <c r="E49" s="65">
        <f t="shared" si="4"/>
        <v>0.82466143977191708</v>
      </c>
      <c r="F49" s="65">
        <f t="shared" si="4"/>
        <v>0.25490196078431354</v>
      </c>
      <c r="G49" s="65">
        <f t="shared" si="4"/>
        <v>0.55339805825242649</v>
      </c>
      <c r="H49" s="65">
        <f t="shared" si="4"/>
        <v>0.80564263322884044</v>
      </c>
      <c r="I49" s="65">
        <f t="shared" si="4"/>
        <v>1.5836216839677035</v>
      </c>
      <c r="J49" s="65">
        <f t="shared" si="4"/>
        <v>1.1452513966480451</v>
      </c>
      <c r="K49" s="65">
        <f t="shared" si="4"/>
        <v>1.5541619156214364</v>
      </c>
      <c r="L49" s="65">
        <f t="shared" si="4"/>
        <v>0.21327014218009438</v>
      </c>
      <c r="M49" s="65">
        <f t="shared" si="4"/>
        <v>0.94884287454323957</v>
      </c>
      <c r="N49" s="12"/>
      <c r="O49" s="65">
        <f t="shared" si="5"/>
        <v>0.91862955032119908</v>
      </c>
      <c r="P49" s="65">
        <f t="shared" si="5"/>
        <v>0.60642570281124508</v>
      </c>
      <c r="Q49" s="65">
        <f t="shared" si="5"/>
        <v>1.5263157894736841</v>
      </c>
      <c r="R49" s="58"/>
      <c r="S49" s="65">
        <f t="shared" si="6"/>
        <v>4.4045676998368179E-2</v>
      </c>
      <c r="T49" s="58"/>
    </row>
    <row r="50" spans="2:20" x14ac:dyDescent="0.25">
      <c r="B50" s="9" t="s">
        <v>17</v>
      </c>
      <c r="C50" s="65">
        <f t="shared" si="3"/>
        <v>0.61006289308176032</v>
      </c>
      <c r="D50" s="65">
        <f t="shared" si="3"/>
        <v>-7.9401611047180437E-2</v>
      </c>
      <c r="E50" s="65">
        <f t="shared" si="4"/>
        <v>0.82466143977191708</v>
      </c>
      <c r="F50" s="65">
        <f t="shared" si="4"/>
        <v>0.50588235294117623</v>
      </c>
      <c r="G50" s="65">
        <f t="shared" si="4"/>
        <v>0.2427184466019412</v>
      </c>
      <c r="H50" s="65">
        <f t="shared" si="4"/>
        <v>1.4075235109717874</v>
      </c>
      <c r="I50" s="65">
        <f t="shared" si="4"/>
        <v>0.84544405997693128</v>
      </c>
      <c r="J50" s="65">
        <f t="shared" si="4"/>
        <v>1.0022346368715089</v>
      </c>
      <c r="K50" s="65">
        <f t="shared" si="4"/>
        <v>0.64196123147092321</v>
      </c>
      <c r="L50" s="65">
        <f t="shared" si="4"/>
        <v>0.36492890995260607</v>
      </c>
      <c r="M50" s="65">
        <f t="shared" si="4"/>
        <v>0.94884287454323957</v>
      </c>
      <c r="N50" s="12"/>
      <c r="O50" s="65">
        <f t="shared" si="5"/>
        <v>0.91862955032119908</v>
      </c>
      <c r="P50" s="65">
        <f t="shared" si="5"/>
        <v>1.5702811244979915</v>
      </c>
      <c r="Q50" s="65">
        <f t="shared" si="5"/>
        <v>0.26315789473684204</v>
      </c>
      <c r="R50" s="58"/>
      <c r="S50" s="65">
        <f t="shared" si="6"/>
        <v>-0.1299619358346932</v>
      </c>
      <c r="T50" s="58"/>
    </row>
    <row r="51" spans="2:20" x14ac:dyDescent="0.25">
      <c r="B51" s="9" t="s">
        <v>45</v>
      </c>
      <c r="C51" s="65">
        <f t="shared" si="3"/>
        <v>7.3375262054506715E-2</v>
      </c>
      <c r="D51" s="65">
        <f t="shared" si="3"/>
        <v>-0.81588032220943607</v>
      </c>
      <c r="E51" s="65">
        <f t="shared" si="4"/>
        <v>-0.31575196008553108</v>
      </c>
      <c r="F51" s="65">
        <f t="shared" si="4"/>
        <v>1.0078431372549017</v>
      </c>
      <c r="G51" s="65">
        <f t="shared" si="4"/>
        <v>0.86407766990291179</v>
      </c>
      <c r="H51" s="65">
        <f t="shared" si="4"/>
        <v>-0.29780564263322856</v>
      </c>
      <c r="I51" s="65">
        <f t="shared" si="4"/>
        <v>-0.55709342560553654</v>
      </c>
      <c r="J51" s="65">
        <f t="shared" si="4"/>
        <v>0.14413407821229071</v>
      </c>
      <c r="K51" s="65">
        <f t="shared" si="4"/>
        <v>0.27708095781071818</v>
      </c>
      <c r="L51" s="65">
        <f t="shared" si="4"/>
        <v>6.1611374407582672E-2</v>
      </c>
      <c r="M51" s="65">
        <f t="shared" ref="M51:M74" si="7">((100/M$38)*VLOOKUP($B51,$B$6:$T$37,M$40,FALSE)-100)/100</f>
        <v>9.1352009744214091E-2</v>
      </c>
      <c r="N51" s="12"/>
      <c r="O51" s="65">
        <f t="shared" si="5"/>
        <v>-0.17773019271948598</v>
      </c>
      <c r="P51" s="65">
        <f t="shared" si="5"/>
        <v>-0.10040160642570285</v>
      </c>
      <c r="Q51" s="65">
        <f t="shared" si="5"/>
        <v>-0.74736842105263146</v>
      </c>
      <c r="R51" s="58"/>
      <c r="S51" s="65">
        <f t="shared" si="6"/>
        <v>0.74007612833061354</v>
      </c>
      <c r="T51" s="58"/>
    </row>
    <row r="52" spans="2:20" x14ac:dyDescent="0.25">
      <c r="B52" s="9" t="s">
        <v>47</v>
      </c>
      <c r="C52" s="65">
        <f t="shared" si="3"/>
        <v>-0.19496855345911981</v>
      </c>
      <c r="D52" s="65">
        <f t="shared" si="3"/>
        <v>0.47295742232451121</v>
      </c>
      <c r="E52" s="65">
        <f t="shared" si="4"/>
        <v>-0.31575196008553108</v>
      </c>
      <c r="F52" s="65">
        <f t="shared" si="4"/>
        <v>-0.62352941176470589</v>
      </c>
      <c r="G52" s="65">
        <f t="shared" si="4"/>
        <v>-0.45631067961165067</v>
      </c>
      <c r="H52" s="65">
        <f t="shared" si="4"/>
        <v>-0.29780564263322856</v>
      </c>
      <c r="I52" s="65">
        <f t="shared" si="4"/>
        <v>-0.66782006920415238</v>
      </c>
      <c r="J52" s="65">
        <f t="shared" si="4"/>
        <v>-0.35642458100558644</v>
      </c>
      <c r="K52" s="65">
        <f t="shared" si="4"/>
        <v>-0.63511972633979474</v>
      </c>
      <c r="L52" s="65">
        <f t="shared" si="4"/>
        <v>-9.0047393364929326E-2</v>
      </c>
      <c r="M52" s="65">
        <f t="shared" si="7"/>
        <v>-0.53227771010962255</v>
      </c>
      <c r="N52" s="12"/>
      <c r="O52" s="65">
        <f t="shared" si="5"/>
        <v>-0.38329764453961451</v>
      </c>
      <c r="P52" s="65">
        <f t="shared" si="5"/>
        <v>-0.4859437751004016</v>
      </c>
      <c r="Q52" s="65">
        <f t="shared" si="5"/>
        <v>0.12280701754385959</v>
      </c>
      <c r="R52" s="58"/>
      <c r="S52" s="65">
        <f t="shared" si="6"/>
        <v>0.39206090266449112</v>
      </c>
      <c r="T52" s="58"/>
    </row>
    <row r="53" spans="2:20" x14ac:dyDescent="0.25">
      <c r="B53" s="9" t="s">
        <v>31</v>
      </c>
      <c r="C53" s="65">
        <f t="shared" si="3"/>
        <v>7.3375262054506715E-2</v>
      </c>
      <c r="D53" s="65">
        <f t="shared" si="3"/>
        <v>-0.9907940161104718</v>
      </c>
      <c r="E53" s="65">
        <f t="shared" si="4"/>
        <v>-8.7669280114041473E-2</v>
      </c>
      <c r="F53" s="65">
        <f t="shared" si="4"/>
        <v>-0.49803921568627457</v>
      </c>
      <c r="G53" s="65">
        <f t="shared" si="4"/>
        <v>-0.53398058252427205</v>
      </c>
      <c r="H53" s="65">
        <f t="shared" si="4"/>
        <v>-0.19749216300940403</v>
      </c>
      <c r="I53" s="65">
        <f t="shared" si="4"/>
        <v>-0.48327566320645926</v>
      </c>
      <c r="J53" s="65">
        <f t="shared" si="4"/>
        <v>0.43016759776536334</v>
      </c>
      <c r="K53" s="65">
        <f t="shared" si="4"/>
        <v>-0.56214367160775369</v>
      </c>
      <c r="L53" s="65">
        <f t="shared" si="4"/>
        <v>-0.54502369668246464</v>
      </c>
      <c r="M53" s="65">
        <f t="shared" si="7"/>
        <v>-0.88306942752740569</v>
      </c>
      <c r="N53" s="12"/>
      <c r="O53" s="65">
        <f t="shared" si="5"/>
        <v>-0.45182012847965736</v>
      </c>
      <c r="P53" s="65">
        <f t="shared" si="5"/>
        <v>-0.42168674698795178</v>
      </c>
      <c r="Q53" s="65">
        <f t="shared" si="5"/>
        <v>-0.29824561403508781</v>
      </c>
      <c r="R53" s="58"/>
      <c r="S53" s="65">
        <f t="shared" si="6"/>
        <v>-0.68678629690048953</v>
      </c>
      <c r="T53" s="58"/>
    </row>
    <row r="54" spans="2:20" x14ac:dyDescent="0.25">
      <c r="B54" s="9" t="s">
        <v>19</v>
      </c>
      <c r="C54" s="65">
        <f t="shared" si="3"/>
        <v>-6.079664570230648E-2</v>
      </c>
      <c r="D54" s="65">
        <f t="shared" si="3"/>
        <v>0.84119677790563907</v>
      </c>
      <c r="E54" s="65">
        <f t="shared" si="4"/>
        <v>0.14041339985744827</v>
      </c>
      <c r="F54" s="65">
        <f t="shared" si="4"/>
        <v>0.75686274509803897</v>
      </c>
      <c r="G54" s="65">
        <f t="shared" si="4"/>
        <v>0.86407766990291179</v>
      </c>
      <c r="H54" s="65">
        <f t="shared" si="4"/>
        <v>-9.7178683385579778E-2</v>
      </c>
      <c r="I54" s="65">
        <f t="shared" si="4"/>
        <v>-0.33564013840830481</v>
      </c>
      <c r="J54" s="65">
        <f t="shared" si="4"/>
        <v>-0.28491620111731836</v>
      </c>
      <c r="K54" s="65">
        <f t="shared" si="4"/>
        <v>9.4640820980615534E-2</v>
      </c>
      <c r="L54" s="65">
        <f t="shared" si="4"/>
        <v>-0.39336492890995278</v>
      </c>
      <c r="M54" s="65">
        <f t="shared" si="7"/>
        <v>0.55907429963459176</v>
      </c>
      <c r="N54" s="12"/>
      <c r="O54" s="65">
        <f t="shared" si="5"/>
        <v>0.23340471092077095</v>
      </c>
      <c r="P54" s="65">
        <f t="shared" si="5"/>
        <v>1.5702811244979915</v>
      </c>
      <c r="Q54" s="65">
        <f t="shared" si="5"/>
        <v>-0.29824561403508781</v>
      </c>
      <c r="R54" s="58"/>
      <c r="S54" s="65">
        <f t="shared" si="6"/>
        <v>-0.21696574225122375</v>
      </c>
      <c r="T54" s="58"/>
    </row>
    <row r="55" spans="2:20" x14ac:dyDescent="0.25">
      <c r="B55" s="9" t="s">
        <v>55</v>
      </c>
      <c r="C55" s="65">
        <f t="shared" si="3"/>
        <v>-6.079664570230648E-2</v>
      </c>
      <c r="D55" s="65">
        <f t="shared" si="3"/>
        <v>-0.53970080552359023</v>
      </c>
      <c r="E55" s="65">
        <f t="shared" si="4"/>
        <v>-0.20171062009978613</v>
      </c>
      <c r="F55" s="65">
        <f t="shared" si="4"/>
        <v>-0.12156862745098053</v>
      </c>
      <c r="G55" s="65">
        <f t="shared" si="4"/>
        <v>-0.45631067961165067</v>
      </c>
      <c r="H55" s="65">
        <f t="shared" si="4"/>
        <v>-0.39811912225705315</v>
      </c>
      <c r="I55" s="65">
        <f t="shared" si="4"/>
        <v>0.29181084198385177</v>
      </c>
      <c r="J55" s="65">
        <f t="shared" si="4"/>
        <v>-0.35642458100558644</v>
      </c>
      <c r="K55" s="65">
        <f t="shared" si="4"/>
        <v>-0.41619156214367176</v>
      </c>
      <c r="L55" s="65">
        <f t="shared" si="4"/>
        <v>-0.39336492890995278</v>
      </c>
      <c r="M55" s="65">
        <f t="shared" si="7"/>
        <v>0.40316686967113241</v>
      </c>
      <c r="N55" s="12"/>
      <c r="O55" s="65">
        <f t="shared" si="5"/>
        <v>-0.45182012847965736</v>
      </c>
      <c r="P55" s="65">
        <f t="shared" si="5"/>
        <v>-0.42168674698795178</v>
      </c>
      <c r="Q55" s="65">
        <f t="shared" si="5"/>
        <v>0.40350877192982437</v>
      </c>
      <c r="R55" s="58"/>
      <c r="S55" s="65">
        <f t="shared" si="6"/>
        <v>-0.1299619358346932</v>
      </c>
      <c r="T55" s="58"/>
    </row>
    <row r="56" spans="2:20" x14ac:dyDescent="0.25">
      <c r="B56" s="9" t="s">
        <v>49</v>
      </c>
      <c r="C56" s="65">
        <f t="shared" si="3"/>
        <v>-0.32914046121593316</v>
      </c>
      <c r="D56" s="65">
        <f t="shared" si="3"/>
        <v>-7.9401611047180437E-2</v>
      </c>
      <c r="E56" s="65">
        <f t="shared" si="4"/>
        <v>-0.42979330007127586</v>
      </c>
      <c r="F56" s="65">
        <f t="shared" si="4"/>
        <v>0.12941176470588203</v>
      </c>
      <c r="G56" s="65">
        <f t="shared" si="4"/>
        <v>-0.22330097087378675</v>
      </c>
      <c r="H56" s="65">
        <f t="shared" si="4"/>
        <v>-0.29780564263322856</v>
      </c>
      <c r="I56" s="65">
        <f t="shared" si="4"/>
        <v>-0.7416378316032296</v>
      </c>
      <c r="J56" s="65">
        <f t="shared" si="4"/>
        <v>-0.57094972067039107</v>
      </c>
      <c r="K56" s="65">
        <f t="shared" si="4"/>
        <v>-0.63511972633979474</v>
      </c>
      <c r="L56" s="65">
        <f t="shared" si="4"/>
        <v>-0.39336492890995278</v>
      </c>
      <c r="M56" s="65">
        <f t="shared" si="7"/>
        <v>-0.72716199756394639</v>
      </c>
      <c r="N56" s="12"/>
      <c r="O56" s="65">
        <f t="shared" si="5"/>
        <v>-0.58886509635974305</v>
      </c>
      <c r="P56" s="65">
        <f t="shared" si="5"/>
        <v>-0.4859437751004016</v>
      </c>
      <c r="Q56" s="65">
        <f t="shared" si="5"/>
        <v>0.12280701754385959</v>
      </c>
      <c r="R56" s="58"/>
      <c r="S56" s="65">
        <f t="shared" si="6"/>
        <v>-0.1299619358346932</v>
      </c>
      <c r="T56" s="58"/>
    </row>
    <row r="57" spans="2:20" x14ac:dyDescent="0.25">
      <c r="B57" s="9" t="s">
        <v>21</v>
      </c>
      <c r="C57" s="65">
        <f t="shared" si="3"/>
        <v>-0.53039832285115329</v>
      </c>
      <c r="D57" s="65">
        <f t="shared" si="3"/>
        <v>-1</v>
      </c>
      <c r="E57" s="65">
        <f t="shared" si="4"/>
        <v>-0.42979330007127586</v>
      </c>
      <c r="F57" s="65">
        <f t="shared" si="4"/>
        <v>0.50588235294117623</v>
      </c>
      <c r="G57" s="65">
        <f t="shared" si="4"/>
        <v>-0.45631067961165067</v>
      </c>
      <c r="H57" s="65">
        <f t="shared" si="4"/>
        <v>-0.29780564263322856</v>
      </c>
      <c r="I57" s="65">
        <f t="shared" si="4"/>
        <v>-0.70472895040369099</v>
      </c>
      <c r="J57" s="65">
        <f t="shared" si="4"/>
        <v>1.117318435754413E-3</v>
      </c>
      <c r="K57" s="65">
        <f t="shared" si="4"/>
        <v>-0.41619156214367176</v>
      </c>
      <c r="L57" s="65">
        <f t="shared" si="4"/>
        <v>-9.0047393364929326E-2</v>
      </c>
      <c r="M57" s="65">
        <f t="shared" si="7"/>
        <v>-0.53227771010962255</v>
      </c>
      <c r="N57" s="12"/>
      <c r="O57" s="65">
        <f t="shared" si="5"/>
        <v>9.6359743040685258E-2</v>
      </c>
      <c r="P57" s="65">
        <f t="shared" si="5"/>
        <v>-0.4859437751004016</v>
      </c>
      <c r="Q57" s="65">
        <f t="shared" si="5"/>
        <v>-0.55087719298245619</v>
      </c>
      <c r="R57" s="58"/>
      <c r="S57" s="65">
        <f t="shared" si="6"/>
        <v>-0.30396954866775444</v>
      </c>
      <c r="T57" s="58"/>
    </row>
    <row r="58" spans="2:20" x14ac:dyDescent="0.25">
      <c r="B58" s="9" t="s">
        <v>33</v>
      </c>
      <c r="C58" s="65">
        <f t="shared" si="3"/>
        <v>-0.19496855345911981</v>
      </c>
      <c r="D58" s="65">
        <f t="shared" si="3"/>
        <v>-0.95397008055235899</v>
      </c>
      <c r="E58" s="65">
        <f t="shared" si="4"/>
        <v>-0.54383464005702076</v>
      </c>
      <c r="F58" s="65">
        <f t="shared" si="4"/>
        <v>-0.62352941176470589</v>
      </c>
      <c r="G58" s="65">
        <f t="shared" si="4"/>
        <v>-0.53398058252427205</v>
      </c>
      <c r="H58" s="65">
        <f t="shared" si="4"/>
        <v>-0.39811912225705315</v>
      </c>
      <c r="I58" s="65">
        <f t="shared" si="4"/>
        <v>-0.63091118800461377</v>
      </c>
      <c r="J58" s="65">
        <f t="shared" si="4"/>
        <v>1.117318435754413E-3</v>
      </c>
      <c r="K58" s="65">
        <f t="shared" si="4"/>
        <v>-0.63511972633979474</v>
      </c>
      <c r="L58" s="65">
        <f t="shared" si="4"/>
        <v>-0.24170616113744103</v>
      </c>
      <c r="M58" s="65">
        <f t="shared" si="7"/>
        <v>-0.84409257003654092</v>
      </c>
      <c r="N58" s="12"/>
      <c r="O58" s="65">
        <f t="shared" si="5"/>
        <v>-0.65738758029978583</v>
      </c>
      <c r="P58" s="65">
        <f t="shared" si="5"/>
        <v>-0.22891566265060248</v>
      </c>
      <c r="Q58" s="65">
        <f t="shared" si="5"/>
        <v>0.12280701754385959</v>
      </c>
      <c r="R58" s="58"/>
      <c r="S58" s="65">
        <f t="shared" si="6"/>
        <v>-0.65198477433387725</v>
      </c>
      <c r="T58" s="58"/>
    </row>
    <row r="59" spans="2:20" x14ac:dyDescent="0.25">
      <c r="B59" s="9" t="s">
        <v>35</v>
      </c>
      <c r="C59" s="65">
        <f t="shared" si="3"/>
        <v>-0.32914046121593316</v>
      </c>
      <c r="D59" s="65">
        <f t="shared" si="3"/>
        <v>-0.26352128883774439</v>
      </c>
      <c r="E59" s="65">
        <f t="shared" si="4"/>
        <v>-8.7669280114041473E-2</v>
      </c>
      <c r="F59" s="65">
        <f t="shared" si="4"/>
        <v>-0.62352941176470589</v>
      </c>
      <c r="G59" s="65">
        <f t="shared" si="4"/>
        <v>-0.3786407766990294</v>
      </c>
      <c r="H59" s="65">
        <f t="shared" si="4"/>
        <v>-0.29780564263322856</v>
      </c>
      <c r="I59" s="65">
        <f t="shared" si="4"/>
        <v>-0.81545559400230683</v>
      </c>
      <c r="J59" s="65">
        <f t="shared" si="4"/>
        <v>-0.28491620111731836</v>
      </c>
      <c r="K59" s="65">
        <f t="shared" si="4"/>
        <v>-8.7799315849486984E-2</v>
      </c>
      <c r="L59" s="65">
        <f t="shared" si="4"/>
        <v>-0.31753554502369696</v>
      </c>
      <c r="M59" s="65">
        <f t="shared" si="7"/>
        <v>-6.4555420219245013E-2</v>
      </c>
      <c r="N59" s="12"/>
      <c r="O59" s="65">
        <f t="shared" si="5"/>
        <v>-0.17773019271948598</v>
      </c>
      <c r="P59" s="65">
        <f t="shared" si="5"/>
        <v>2.8112449799196783E-2</v>
      </c>
      <c r="Q59" s="65">
        <f t="shared" si="5"/>
        <v>1.2456140350877192</v>
      </c>
      <c r="R59" s="58"/>
      <c r="S59" s="65">
        <f t="shared" si="6"/>
        <v>-0.56498096791734664</v>
      </c>
      <c r="T59" s="58"/>
    </row>
    <row r="60" spans="2:20" x14ac:dyDescent="0.25">
      <c r="B60" s="9" t="s">
        <v>51</v>
      </c>
      <c r="C60" s="65">
        <f t="shared" si="3"/>
        <v>0.34171907756813369</v>
      </c>
      <c r="D60" s="65">
        <f t="shared" si="3"/>
        <v>2.2220943613348685</v>
      </c>
      <c r="E60" s="65">
        <f t="shared" si="4"/>
        <v>0.36849607982893784</v>
      </c>
      <c r="F60" s="65">
        <f t="shared" si="4"/>
        <v>1.0078431372549017</v>
      </c>
      <c r="G60" s="65">
        <f t="shared" si="4"/>
        <v>0.55339805825242649</v>
      </c>
      <c r="H60" s="65">
        <f t="shared" si="4"/>
        <v>3.1347962382447746E-3</v>
      </c>
      <c r="I60" s="65">
        <f t="shared" si="4"/>
        <v>0.10726643598615865</v>
      </c>
      <c r="J60" s="65">
        <f t="shared" si="4"/>
        <v>0.57318435754189978</v>
      </c>
      <c r="K60" s="65">
        <f t="shared" si="4"/>
        <v>0.64196123147092321</v>
      </c>
      <c r="L60" s="65">
        <f t="shared" si="4"/>
        <v>0.21327014218009438</v>
      </c>
      <c r="M60" s="65">
        <f t="shared" si="7"/>
        <v>-6.4555420219245013E-2</v>
      </c>
      <c r="N60" s="12"/>
      <c r="O60" s="65">
        <f t="shared" si="5"/>
        <v>0.23340471092077095</v>
      </c>
      <c r="P60" s="65">
        <f t="shared" si="5"/>
        <v>0.60642570281124508</v>
      </c>
      <c r="Q60" s="65">
        <f t="shared" si="5"/>
        <v>2.3684210526315788</v>
      </c>
      <c r="R60" s="58"/>
      <c r="S60" s="65">
        <f t="shared" si="6"/>
        <v>4.4045676998368179E-2</v>
      </c>
      <c r="T60" s="58"/>
    </row>
    <row r="61" spans="2:20" x14ac:dyDescent="0.25">
      <c r="B61" s="9" t="s">
        <v>23</v>
      </c>
      <c r="C61" s="65">
        <f t="shared" si="3"/>
        <v>-0.46331236897274664</v>
      </c>
      <c r="D61" s="65">
        <f t="shared" si="3"/>
        <v>-0.44764096662830821</v>
      </c>
      <c r="E61" s="65">
        <f t="shared" si="4"/>
        <v>-0.58945117605131858</v>
      </c>
      <c r="F61" s="65">
        <f t="shared" si="4"/>
        <v>-0.68627450980392157</v>
      </c>
      <c r="G61" s="65">
        <f t="shared" si="4"/>
        <v>-0.3786407766990294</v>
      </c>
      <c r="H61" s="65">
        <f t="shared" si="4"/>
        <v>-0.69905956112852663</v>
      </c>
      <c r="I61" s="65">
        <f t="shared" si="4"/>
        <v>-0.7416378316032296</v>
      </c>
      <c r="J61" s="65">
        <f t="shared" si="4"/>
        <v>-0.74972067039106138</v>
      </c>
      <c r="K61" s="65">
        <f t="shared" si="4"/>
        <v>-0.74458380843785632</v>
      </c>
      <c r="L61" s="65">
        <f t="shared" si="4"/>
        <v>-0.24170616113744103</v>
      </c>
      <c r="M61" s="65">
        <f t="shared" si="7"/>
        <v>-0.45432399512789295</v>
      </c>
      <c r="N61" s="12"/>
      <c r="O61" s="65">
        <f t="shared" si="5"/>
        <v>-0.52034261241970026</v>
      </c>
      <c r="P61" s="65">
        <f t="shared" si="5"/>
        <v>-0.67871485943775101</v>
      </c>
      <c r="Q61" s="65">
        <f t="shared" si="5"/>
        <v>-0.80350877192982451</v>
      </c>
      <c r="R61" s="58"/>
      <c r="S61" s="65">
        <f t="shared" si="6"/>
        <v>-0.47797716150081593</v>
      </c>
      <c r="T61" s="58"/>
    </row>
    <row r="62" spans="2:20" x14ac:dyDescent="0.25">
      <c r="B62" s="9" t="s">
        <v>71</v>
      </c>
      <c r="C62" s="65">
        <f t="shared" si="3"/>
        <v>0.61006289308176032</v>
      </c>
      <c r="D62" s="65">
        <f t="shared" si="3"/>
        <v>0.84119677790563907</v>
      </c>
      <c r="E62" s="65">
        <f t="shared" si="4"/>
        <v>0.82466143977191708</v>
      </c>
      <c r="F62" s="65">
        <f t="shared" si="4"/>
        <v>1.0078431372549017</v>
      </c>
      <c r="G62" s="65">
        <f t="shared" si="4"/>
        <v>0.86407766990291179</v>
      </c>
      <c r="H62" s="65">
        <f t="shared" si="4"/>
        <v>1.2068965517241383</v>
      </c>
      <c r="I62" s="65">
        <f t="shared" si="4"/>
        <v>1.2145328719723174</v>
      </c>
      <c r="J62" s="65">
        <f t="shared" si="4"/>
        <v>1.0022346368715089</v>
      </c>
      <c r="K62" s="65">
        <f t="shared" si="4"/>
        <v>0.64196123147092321</v>
      </c>
      <c r="L62" s="65">
        <f t="shared" si="4"/>
        <v>1.1232227488151654</v>
      </c>
      <c r="M62" s="65">
        <f t="shared" si="7"/>
        <v>1.7283800243605356</v>
      </c>
      <c r="N62" s="12"/>
      <c r="O62" s="65">
        <f t="shared" si="5"/>
        <v>0.23340471092077095</v>
      </c>
      <c r="P62" s="65">
        <f t="shared" si="5"/>
        <v>0.60642570281124508</v>
      </c>
      <c r="Q62" s="65">
        <f t="shared" si="5"/>
        <v>1.2456140350877192</v>
      </c>
      <c r="R62" s="58"/>
      <c r="S62" s="65">
        <f t="shared" si="6"/>
        <v>1.0880913539967363</v>
      </c>
      <c r="T62" s="58"/>
    </row>
    <row r="63" spans="2:20" x14ac:dyDescent="0.25">
      <c r="B63" s="9" t="s">
        <v>25</v>
      </c>
      <c r="C63" s="65">
        <f t="shared" si="3"/>
        <v>-0.59748427672955995</v>
      </c>
      <c r="D63" s="65">
        <f t="shared" si="3"/>
        <v>-0.76985040276179517</v>
      </c>
      <c r="E63" s="65">
        <f t="shared" si="4"/>
        <v>-0.42979330007127586</v>
      </c>
      <c r="F63" s="65">
        <f t="shared" si="4"/>
        <v>-0.68627450980392157</v>
      </c>
      <c r="G63" s="65">
        <f t="shared" si="4"/>
        <v>-0.45631067961165067</v>
      </c>
      <c r="H63" s="65">
        <f t="shared" si="4"/>
        <v>-0.49843260188087762</v>
      </c>
      <c r="I63" s="65">
        <f t="shared" si="4"/>
        <v>-0.66782006920415238</v>
      </c>
      <c r="J63" s="65">
        <f t="shared" si="4"/>
        <v>-0.6782122905027933</v>
      </c>
      <c r="K63" s="65">
        <f t="shared" si="4"/>
        <v>-0.67160775370581538</v>
      </c>
      <c r="L63" s="65">
        <f t="shared" si="4"/>
        <v>-0.46919431279620866</v>
      </c>
      <c r="M63" s="65">
        <f t="shared" si="7"/>
        <v>-0.22046285018270409</v>
      </c>
      <c r="N63" s="12"/>
      <c r="O63" s="65">
        <f t="shared" si="5"/>
        <v>-0.38329764453961451</v>
      </c>
      <c r="P63" s="65">
        <f t="shared" si="5"/>
        <v>-0.4859437751004016</v>
      </c>
      <c r="Q63" s="65">
        <f t="shared" si="5"/>
        <v>-0.74736842105263146</v>
      </c>
      <c r="R63" s="58"/>
      <c r="S63" s="65">
        <f t="shared" si="6"/>
        <v>-0.47797716150081593</v>
      </c>
      <c r="T63" s="58"/>
    </row>
    <row r="64" spans="2:20" x14ac:dyDescent="0.25">
      <c r="B64" s="9" t="s">
        <v>37</v>
      </c>
      <c r="C64" s="65">
        <f t="shared" si="3"/>
        <v>-6.079664570230648E-2</v>
      </c>
      <c r="D64" s="65">
        <f t="shared" si="3"/>
        <v>-0.26352128883774439</v>
      </c>
      <c r="E64" s="65">
        <f t="shared" si="4"/>
        <v>-0.42979330007127586</v>
      </c>
      <c r="F64" s="65">
        <f t="shared" si="4"/>
        <v>-0.68627450980392157</v>
      </c>
      <c r="G64" s="65">
        <f t="shared" si="4"/>
        <v>-0.45631067961165067</v>
      </c>
      <c r="H64" s="65">
        <f t="shared" si="4"/>
        <v>-0.39811912225705315</v>
      </c>
      <c r="I64" s="65">
        <f t="shared" si="4"/>
        <v>0.660899653979238</v>
      </c>
      <c r="J64" s="65">
        <f t="shared" si="4"/>
        <v>-0.35642458100558644</v>
      </c>
      <c r="K64" s="65">
        <f t="shared" si="4"/>
        <v>-0.63511972633979474</v>
      </c>
      <c r="L64" s="65">
        <f t="shared" si="4"/>
        <v>-0.54502369668246464</v>
      </c>
      <c r="M64" s="65">
        <f t="shared" si="7"/>
        <v>-0.80511571254567604</v>
      </c>
      <c r="N64" s="12"/>
      <c r="O64" s="65">
        <f t="shared" si="5"/>
        <v>-0.52034261241970026</v>
      </c>
      <c r="P64" s="65">
        <f t="shared" si="5"/>
        <v>-0.35742971887550212</v>
      </c>
      <c r="Q64" s="65">
        <f t="shared" si="5"/>
        <v>-0.66315789473684217</v>
      </c>
      <c r="R64" s="58"/>
      <c r="S64" s="65">
        <f t="shared" si="6"/>
        <v>-0.68678629690048953</v>
      </c>
      <c r="T64" s="58"/>
    </row>
    <row r="65" spans="2:20" x14ac:dyDescent="0.25">
      <c r="B65" s="9" t="s">
        <v>53</v>
      </c>
      <c r="C65" s="65">
        <f t="shared" si="3"/>
        <v>-6.079664570230648E-2</v>
      </c>
      <c r="D65" s="65">
        <f t="shared" si="3"/>
        <v>-0.26352128883774439</v>
      </c>
      <c r="E65" s="65">
        <f t="shared" si="4"/>
        <v>0.36849607982893784</v>
      </c>
      <c r="F65" s="65">
        <f t="shared" si="4"/>
        <v>0.25490196078431354</v>
      </c>
      <c r="G65" s="65">
        <f t="shared" si="4"/>
        <v>0.55339805825242649</v>
      </c>
      <c r="H65" s="65">
        <f t="shared" si="4"/>
        <v>-9.7178683385579778E-2</v>
      </c>
      <c r="I65" s="65">
        <f t="shared" si="4"/>
        <v>0.10726643598615865</v>
      </c>
      <c r="J65" s="65">
        <f t="shared" si="4"/>
        <v>-0.28491620111731836</v>
      </c>
      <c r="K65" s="65">
        <f t="shared" si="4"/>
        <v>0.82440136830102606</v>
      </c>
      <c r="L65" s="65">
        <f t="shared" si="4"/>
        <v>-9.0047393364929326E-2</v>
      </c>
      <c r="M65" s="65">
        <f t="shared" si="7"/>
        <v>-0.53227771010962255</v>
      </c>
      <c r="N65" s="12"/>
      <c r="O65" s="65">
        <f t="shared" si="5"/>
        <v>0.64453961456102804</v>
      </c>
      <c r="P65" s="65">
        <f t="shared" si="5"/>
        <v>0.28514056224899575</v>
      </c>
      <c r="Q65" s="65">
        <f t="shared" si="5"/>
        <v>-0.60701754385964912</v>
      </c>
      <c r="R65" s="58"/>
      <c r="S65" s="65">
        <f t="shared" si="6"/>
        <v>-0.56498096791734664</v>
      </c>
      <c r="T65" s="58"/>
    </row>
    <row r="66" spans="2:20" x14ac:dyDescent="0.25">
      <c r="B66" s="9" t="s">
        <v>72</v>
      </c>
      <c r="C66" s="65">
        <f t="shared" si="3"/>
        <v>0.34171907756813369</v>
      </c>
      <c r="D66" s="65">
        <f t="shared" si="3"/>
        <v>-0.86191024165707697</v>
      </c>
      <c r="E66" s="65">
        <f t="shared" si="4"/>
        <v>0.59657875980042774</v>
      </c>
      <c r="F66" s="65">
        <f t="shared" si="4"/>
        <v>0.12941176470588203</v>
      </c>
      <c r="G66" s="65">
        <f t="shared" si="4"/>
        <v>-0.22330097087378675</v>
      </c>
      <c r="H66" s="65">
        <f t="shared" si="4"/>
        <v>0.40438871473354282</v>
      </c>
      <c r="I66" s="65">
        <f t="shared" si="4"/>
        <v>0.29181084198385177</v>
      </c>
      <c r="J66" s="65">
        <f t="shared" si="4"/>
        <v>0.71620111731843594</v>
      </c>
      <c r="K66" s="65">
        <f t="shared" si="4"/>
        <v>-8.7799315849486984E-2</v>
      </c>
      <c r="L66" s="65">
        <f t="shared" si="4"/>
        <v>0.21327014218009438</v>
      </c>
      <c r="M66" s="65">
        <f t="shared" si="7"/>
        <v>-0.76613885505481116</v>
      </c>
      <c r="N66" s="12"/>
      <c r="O66" s="65">
        <f t="shared" si="5"/>
        <v>0.64453961456102804</v>
      </c>
      <c r="P66" s="65">
        <f t="shared" si="5"/>
        <v>0.60642570281124508</v>
      </c>
      <c r="Q66" s="65">
        <f t="shared" si="5"/>
        <v>0.68421052631578927</v>
      </c>
      <c r="R66" s="58"/>
      <c r="S66" s="65">
        <f t="shared" si="6"/>
        <v>-0.39097335508428521</v>
      </c>
      <c r="T66" s="58"/>
    </row>
    <row r="67" spans="2:20" x14ac:dyDescent="0.25">
      <c r="B67" s="9" t="s">
        <v>57</v>
      </c>
      <c r="C67" s="65">
        <f t="shared" si="3"/>
        <v>-6.079664570230648E-2</v>
      </c>
      <c r="D67" s="65">
        <f t="shared" si="3"/>
        <v>2.6823935558112781</v>
      </c>
      <c r="E67" s="65">
        <f t="shared" si="4"/>
        <v>-0.20171062009978613</v>
      </c>
      <c r="F67" s="65">
        <f t="shared" si="4"/>
        <v>-0.12156862745098053</v>
      </c>
      <c r="G67" s="65">
        <f t="shared" si="4"/>
        <v>8.7378640776698685E-2</v>
      </c>
      <c r="H67" s="65">
        <f t="shared" si="4"/>
        <v>-9.7178683385579778E-2</v>
      </c>
      <c r="I67" s="65">
        <f t="shared" si="4"/>
        <v>-0.66782006920415238</v>
      </c>
      <c r="J67" s="65">
        <f t="shared" si="4"/>
        <v>-0.28491620111731836</v>
      </c>
      <c r="K67" s="65">
        <f t="shared" si="4"/>
        <v>-0.48916761687571264</v>
      </c>
      <c r="L67" s="65">
        <f t="shared" si="4"/>
        <v>1.1232227488151654</v>
      </c>
      <c r="M67" s="65">
        <f t="shared" si="7"/>
        <v>0.94884287454323957</v>
      </c>
      <c r="N67" s="12"/>
      <c r="O67" s="65">
        <f t="shared" si="5"/>
        <v>-0.17773019271948598</v>
      </c>
      <c r="P67" s="65">
        <f t="shared" si="5"/>
        <v>-0.22891566265060248</v>
      </c>
      <c r="Q67" s="65">
        <f t="shared" si="5"/>
        <v>-1.7543859649122879E-2</v>
      </c>
      <c r="R67" s="58"/>
      <c r="S67" s="65">
        <f t="shared" si="6"/>
        <v>0.56606851549755244</v>
      </c>
      <c r="T67" s="58"/>
    </row>
    <row r="68" spans="2:20" x14ac:dyDescent="0.25">
      <c r="B68" s="9" t="s">
        <v>27</v>
      </c>
      <c r="C68" s="65">
        <f t="shared" si="3"/>
        <v>0.20754716981132035</v>
      </c>
      <c r="D68" s="65">
        <f t="shared" si="3"/>
        <v>0.28883774453394723</v>
      </c>
      <c r="E68" s="65">
        <f t="shared" si="4"/>
        <v>-0.31575196008553108</v>
      </c>
      <c r="F68" s="65">
        <f t="shared" si="4"/>
        <v>-0.56078431372549031</v>
      </c>
      <c r="G68" s="65">
        <f t="shared" si="4"/>
        <v>-0.22330097087378675</v>
      </c>
      <c r="H68" s="65">
        <f t="shared" si="4"/>
        <v>-0.19749216300940403</v>
      </c>
      <c r="I68" s="65">
        <f t="shared" si="4"/>
        <v>-0.66782006920415238</v>
      </c>
      <c r="J68" s="65">
        <f t="shared" si="4"/>
        <v>1.117318435754413E-3</v>
      </c>
      <c r="K68" s="65">
        <f t="shared" si="4"/>
        <v>-0.67160775370581538</v>
      </c>
      <c r="L68" s="65">
        <f t="shared" si="4"/>
        <v>-0.24170616113744103</v>
      </c>
      <c r="M68" s="65">
        <f t="shared" si="7"/>
        <v>0.24725943970767333</v>
      </c>
      <c r="N68" s="12"/>
      <c r="O68" s="65">
        <f t="shared" si="5"/>
        <v>-0.45182012847965736</v>
      </c>
      <c r="P68" s="65">
        <f t="shared" si="5"/>
        <v>-0.42168674698795178</v>
      </c>
      <c r="Q68" s="65">
        <f t="shared" si="5"/>
        <v>-0.29824561403508781</v>
      </c>
      <c r="R68" s="58"/>
      <c r="S68" s="65">
        <f t="shared" si="6"/>
        <v>4.4045676998368179E-2</v>
      </c>
      <c r="T68" s="58"/>
    </row>
    <row r="69" spans="2:20" x14ac:dyDescent="0.25">
      <c r="B69" s="9" t="s">
        <v>59</v>
      </c>
      <c r="C69" s="65">
        <f t="shared" si="3"/>
        <v>7.3375262054506715E-2</v>
      </c>
      <c r="D69" s="65">
        <f t="shared" si="3"/>
        <v>-0.72382048331415405</v>
      </c>
      <c r="E69" s="65">
        <f t="shared" si="4"/>
        <v>2.637205987170347E-2</v>
      </c>
      <c r="F69" s="65">
        <f t="shared" si="4"/>
        <v>-0.62352941176470589</v>
      </c>
      <c r="G69" s="65">
        <f t="shared" si="4"/>
        <v>-0.30097087378640808</v>
      </c>
      <c r="H69" s="65">
        <f t="shared" si="4"/>
        <v>0.20376175548589373</v>
      </c>
      <c r="I69" s="65">
        <f t="shared" si="4"/>
        <v>-0.33564013840830481</v>
      </c>
      <c r="J69" s="65">
        <f t="shared" si="4"/>
        <v>0.14413407821229071</v>
      </c>
      <c r="K69" s="65">
        <f t="shared" si="4"/>
        <v>-0.48916761687571264</v>
      </c>
      <c r="L69" s="65">
        <f t="shared" si="4"/>
        <v>-9.0047393364929326E-2</v>
      </c>
      <c r="M69" s="65">
        <f t="shared" si="7"/>
        <v>-0.37637028014616336</v>
      </c>
      <c r="N69" s="12"/>
      <c r="O69" s="65">
        <f t="shared" si="5"/>
        <v>-0.58886509635974305</v>
      </c>
      <c r="P69" s="65">
        <f t="shared" si="5"/>
        <v>-0.35742971887550212</v>
      </c>
      <c r="Q69" s="65">
        <f t="shared" si="5"/>
        <v>-0.29824561403508781</v>
      </c>
      <c r="R69" s="58"/>
      <c r="S69" s="65">
        <f t="shared" si="6"/>
        <v>-0.39097335508428521</v>
      </c>
      <c r="T69" s="58"/>
    </row>
    <row r="70" spans="2:20" x14ac:dyDescent="0.25">
      <c r="B70" s="9" t="s">
        <v>73</v>
      </c>
      <c r="C70" s="65">
        <f t="shared" si="3"/>
        <v>0.20754716981132035</v>
      </c>
      <c r="D70" s="65">
        <f t="shared" si="3"/>
        <v>-0.76985040276179517</v>
      </c>
      <c r="E70" s="65">
        <f t="shared" si="4"/>
        <v>-0.20171062009978613</v>
      </c>
      <c r="F70" s="65">
        <f t="shared" si="4"/>
        <v>0.50588235294117623</v>
      </c>
      <c r="G70" s="65">
        <f t="shared" si="4"/>
        <v>0.39805825242718385</v>
      </c>
      <c r="H70" s="65">
        <f t="shared" si="4"/>
        <v>0.20376175548589373</v>
      </c>
      <c r="I70" s="65">
        <f t="shared" si="4"/>
        <v>-0.55709342560553654</v>
      </c>
      <c r="J70" s="65">
        <f t="shared" si="4"/>
        <v>-0.14189944134078203</v>
      </c>
      <c r="K70" s="65">
        <f t="shared" si="4"/>
        <v>-0.34321550741163065</v>
      </c>
      <c r="L70" s="65">
        <f t="shared" si="4"/>
        <v>-9.0047393364929326E-2</v>
      </c>
      <c r="M70" s="65">
        <f t="shared" si="7"/>
        <v>1.3386114494518875</v>
      </c>
      <c r="N70" s="12"/>
      <c r="O70" s="65">
        <f t="shared" si="5"/>
        <v>-0.31477516059957167</v>
      </c>
      <c r="P70" s="65">
        <f t="shared" si="5"/>
        <v>-0.22891566265060248</v>
      </c>
      <c r="Q70" s="65">
        <f t="shared" si="5"/>
        <v>-0.15789473684210534</v>
      </c>
      <c r="R70" s="58"/>
      <c r="S70" s="65">
        <f t="shared" si="6"/>
        <v>2.8281674823273502</v>
      </c>
      <c r="T70" s="58"/>
    </row>
    <row r="71" spans="2:20" x14ac:dyDescent="0.25">
      <c r="B71" s="9" t="s">
        <v>61</v>
      </c>
      <c r="C71" s="65">
        <f t="shared" si="3"/>
        <v>-0.19496855345911981</v>
      </c>
      <c r="D71" s="65">
        <f t="shared" si="3"/>
        <v>1.3014959723820487</v>
      </c>
      <c r="E71" s="65">
        <f t="shared" si="4"/>
        <v>2.637205987170347E-2</v>
      </c>
      <c r="F71" s="65">
        <f t="shared" si="4"/>
        <v>0.25490196078431354</v>
      </c>
      <c r="G71" s="65">
        <f t="shared" si="4"/>
        <v>0.2427184466019412</v>
      </c>
      <c r="H71" s="65">
        <f t="shared" si="4"/>
        <v>3.1347962382447746E-3</v>
      </c>
      <c r="I71" s="65">
        <f t="shared" si="4"/>
        <v>0.84544405997693128</v>
      </c>
      <c r="J71" s="65">
        <f t="shared" si="4"/>
        <v>-0.35642458100558644</v>
      </c>
      <c r="K71" s="65">
        <f t="shared" si="4"/>
        <v>0.45952109464082097</v>
      </c>
      <c r="L71" s="65">
        <f t="shared" si="4"/>
        <v>6.1611374407582672E-2</v>
      </c>
      <c r="M71" s="65">
        <f t="shared" si="7"/>
        <v>1.3386114494518875</v>
      </c>
      <c r="N71" s="12"/>
      <c r="O71" s="65">
        <f t="shared" si="5"/>
        <v>0.23340471092077095</v>
      </c>
      <c r="P71" s="65">
        <f t="shared" si="5"/>
        <v>0.60642570281124508</v>
      </c>
      <c r="Q71" s="65">
        <f t="shared" si="5"/>
        <v>-1.7543859649122879E-2</v>
      </c>
      <c r="R71" s="58"/>
      <c r="S71" s="65">
        <f t="shared" si="6"/>
        <v>0.56606851549755244</v>
      </c>
      <c r="T71" s="58"/>
    </row>
    <row r="72" spans="2:20" x14ac:dyDescent="0.25">
      <c r="B72" s="9" t="s">
        <v>63</v>
      </c>
      <c r="C72" s="65">
        <f t="shared" si="3"/>
        <v>7.3375262054506715E-2</v>
      </c>
      <c r="D72" s="65">
        <f t="shared" si="3"/>
        <v>0.84119677790563907</v>
      </c>
      <c r="E72" s="65">
        <f t="shared" si="4"/>
        <v>2.637205987170347E-2</v>
      </c>
      <c r="F72" s="65">
        <f t="shared" si="4"/>
        <v>-0.24705882352941189</v>
      </c>
      <c r="G72" s="65">
        <f t="shared" si="4"/>
        <v>-0.45631067961165067</v>
      </c>
      <c r="H72" s="65">
        <f t="shared" si="4"/>
        <v>-9.7178683385579778E-2</v>
      </c>
      <c r="I72" s="65">
        <f t="shared" si="4"/>
        <v>1.9527104959630897</v>
      </c>
      <c r="J72" s="65">
        <f t="shared" si="4"/>
        <v>0.14413407821229071</v>
      </c>
      <c r="K72" s="65">
        <f t="shared" si="4"/>
        <v>0.64196123147092321</v>
      </c>
      <c r="L72" s="65">
        <f t="shared" si="4"/>
        <v>-0.39336492890995278</v>
      </c>
      <c r="M72" s="65">
        <f t="shared" si="7"/>
        <v>-0.53227771010962255</v>
      </c>
      <c r="N72" s="12"/>
      <c r="O72" s="65">
        <f t="shared" si="5"/>
        <v>0.37044967880085666</v>
      </c>
      <c r="P72" s="65">
        <f t="shared" si="5"/>
        <v>2.8112449799196783E-2</v>
      </c>
      <c r="Q72" s="65">
        <f t="shared" si="5"/>
        <v>-0.7192982456140351</v>
      </c>
      <c r="R72" s="58"/>
      <c r="S72" s="65">
        <f t="shared" si="6"/>
        <v>-0.65198477433387725</v>
      </c>
      <c r="T72" s="58"/>
    </row>
    <row r="73" spans="2:20" x14ac:dyDescent="0.25">
      <c r="B73" s="9" t="s">
        <v>29</v>
      </c>
      <c r="C73" s="65">
        <f t="shared" si="3"/>
        <v>-6.079664570230648E-2</v>
      </c>
      <c r="D73" s="65">
        <f t="shared" si="3"/>
        <v>-0.26352128883774439</v>
      </c>
      <c r="E73" s="65">
        <f t="shared" si="4"/>
        <v>-0.42979330007127586</v>
      </c>
      <c r="F73" s="65">
        <f t="shared" si="4"/>
        <v>-0.24705882352941189</v>
      </c>
      <c r="G73" s="65">
        <f t="shared" si="4"/>
        <v>-0.22330097087378675</v>
      </c>
      <c r="H73" s="65">
        <f t="shared" si="4"/>
        <v>-0.39811912225705315</v>
      </c>
      <c r="I73" s="65">
        <f t="shared" si="4"/>
        <v>-0.55709342560553654</v>
      </c>
      <c r="J73" s="65">
        <f t="shared" si="4"/>
        <v>-0.64245810055865915</v>
      </c>
      <c r="K73" s="65">
        <f t="shared" si="4"/>
        <v>-0.27023945267958949</v>
      </c>
      <c r="L73" s="65">
        <f t="shared" si="4"/>
        <v>-0.24170616113744103</v>
      </c>
      <c r="M73" s="65">
        <f t="shared" si="7"/>
        <v>-0.37637028014616336</v>
      </c>
      <c r="N73" s="12"/>
      <c r="O73" s="65">
        <f t="shared" si="5"/>
        <v>0.23340471092077095</v>
      </c>
      <c r="P73" s="65">
        <f t="shared" si="5"/>
        <v>-0.42168674698795178</v>
      </c>
      <c r="Q73" s="65">
        <f t="shared" si="5"/>
        <v>-0.29824561403508781</v>
      </c>
      <c r="R73" s="58"/>
      <c r="S73" s="65">
        <f t="shared" si="6"/>
        <v>2.4801522566612273</v>
      </c>
      <c r="T73" s="58"/>
    </row>
    <row r="74" spans="2:20" x14ac:dyDescent="0.25">
      <c r="B74" s="9" t="s">
        <v>39</v>
      </c>
      <c r="C74" s="65">
        <f t="shared" si="3"/>
        <v>0.34171907756813369</v>
      </c>
      <c r="D74" s="65">
        <f t="shared" si="3"/>
        <v>0.84119677790563907</v>
      </c>
      <c r="E74" s="65">
        <f t="shared" si="4"/>
        <v>0.59657875980042774</v>
      </c>
      <c r="F74" s="65">
        <f t="shared" si="4"/>
        <v>-0.24705882352941189</v>
      </c>
      <c r="G74" s="65">
        <f t="shared" si="4"/>
        <v>0.2427184466019412</v>
      </c>
      <c r="H74" s="65">
        <f t="shared" si="4"/>
        <v>-9.7178683385579778E-2</v>
      </c>
      <c r="I74" s="65">
        <f t="shared" si="4"/>
        <v>-0.48327566320645926</v>
      </c>
      <c r="J74" s="65">
        <f t="shared" si="4"/>
        <v>1.117318435754413E-3</v>
      </c>
      <c r="K74" s="65">
        <f t="shared" si="4"/>
        <v>0.27708095781071818</v>
      </c>
      <c r="L74" s="65">
        <f t="shared" si="4"/>
        <v>6.1611374407582672E-2</v>
      </c>
      <c r="M74" s="65">
        <f t="shared" si="7"/>
        <v>-0.37637028014616336</v>
      </c>
      <c r="N74" s="12"/>
      <c r="O74" s="65">
        <f t="shared" si="5"/>
        <v>9.6359743040685258E-2</v>
      </c>
      <c r="P74" s="65">
        <f t="shared" si="5"/>
        <v>2.8112449799196783E-2</v>
      </c>
      <c r="Q74" s="65">
        <f t="shared" si="5"/>
        <v>-0.55087719298245619</v>
      </c>
      <c r="R74" s="58"/>
      <c r="S74" s="65">
        <f t="shared" si="6"/>
        <v>-0.65198477433387725</v>
      </c>
      <c r="T74" s="58"/>
    </row>
    <row r="76" spans="2:20" x14ac:dyDescent="0.25">
      <c r="C76">
        <v>-6.079664570230605E-2</v>
      </c>
    </row>
    <row r="77" spans="2:20" x14ac:dyDescent="0.25">
      <c r="C77">
        <v>0.20754716981132076</v>
      </c>
    </row>
  </sheetData>
  <mergeCells count="1">
    <mergeCell ref="V6:V37"/>
  </mergeCells>
  <conditionalFormatting sqref="C43:C74">
    <cfRule type="colorScale" priority="15">
      <colorScale>
        <cfvo type="num" val="0"/>
        <cfvo type="num" val="1E-3"/>
        <cfvo type="max"/>
        <color theme="9"/>
        <color rgb="FFFFEB84"/>
        <color rgb="FFFF0000"/>
      </colorScale>
    </cfRule>
  </conditionalFormatting>
  <conditionalFormatting sqref="D43:D74">
    <cfRule type="colorScale" priority="14">
      <colorScale>
        <cfvo type="num" val="0"/>
        <cfvo type="num" val="1E-3"/>
        <cfvo type="max"/>
        <color theme="9"/>
        <color rgb="FFFFEB84"/>
        <color rgb="FFFF0000"/>
      </colorScale>
    </cfRule>
  </conditionalFormatting>
  <conditionalFormatting sqref="E43:E74">
    <cfRule type="colorScale" priority="13">
      <colorScale>
        <cfvo type="num" val="0"/>
        <cfvo type="num" val="1E-3"/>
        <cfvo type="max"/>
        <color theme="9"/>
        <color rgb="FFFFEB84"/>
        <color rgb="FFFF0000"/>
      </colorScale>
    </cfRule>
  </conditionalFormatting>
  <conditionalFormatting sqref="F43:F74">
    <cfRule type="colorScale" priority="12">
      <colorScale>
        <cfvo type="num" val="0"/>
        <cfvo type="num" val="1E-3"/>
        <cfvo type="max"/>
        <color theme="9"/>
        <color rgb="FFFFEB84"/>
        <color rgb="FFFF0000"/>
      </colorScale>
    </cfRule>
  </conditionalFormatting>
  <conditionalFormatting sqref="G43:G74">
    <cfRule type="colorScale" priority="11">
      <colorScale>
        <cfvo type="num" val="0"/>
        <cfvo type="num" val="1E-3"/>
        <cfvo type="max"/>
        <color theme="9"/>
        <color rgb="FFFFEB84"/>
        <color rgb="FFFF0000"/>
      </colorScale>
    </cfRule>
  </conditionalFormatting>
  <conditionalFormatting sqref="H43:H74">
    <cfRule type="colorScale" priority="10">
      <colorScale>
        <cfvo type="num" val="0"/>
        <cfvo type="num" val="1E-3"/>
        <cfvo type="max"/>
        <color theme="9"/>
        <color rgb="FFFFEB84"/>
        <color rgb="FFFF0000"/>
      </colorScale>
    </cfRule>
  </conditionalFormatting>
  <conditionalFormatting sqref="I43:I74">
    <cfRule type="colorScale" priority="9">
      <colorScale>
        <cfvo type="num" val="0"/>
        <cfvo type="num" val="1E-3"/>
        <cfvo type="max"/>
        <color theme="9"/>
        <color rgb="FFFFEB84"/>
        <color rgb="FFFF0000"/>
      </colorScale>
    </cfRule>
  </conditionalFormatting>
  <conditionalFormatting sqref="J43:J74">
    <cfRule type="colorScale" priority="8">
      <colorScale>
        <cfvo type="num" val="0"/>
        <cfvo type="num" val="1E-3"/>
        <cfvo type="max"/>
        <color theme="9"/>
        <color rgb="FFFFEB84"/>
        <color rgb="FFFF0000"/>
      </colorScale>
    </cfRule>
  </conditionalFormatting>
  <conditionalFormatting sqref="K43:K74">
    <cfRule type="colorScale" priority="7">
      <colorScale>
        <cfvo type="num" val="0"/>
        <cfvo type="num" val="1E-3"/>
        <cfvo type="max"/>
        <color theme="9"/>
        <color rgb="FFFFEB84"/>
        <color rgb="FFFF0000"/>
      </colorScale>
    </cfRule>
  </conditionalFormatting>
  <conditionalFormatting sqref="L43:L74">
    <cfRule type="colorScale" priority="6">
      <colorScale>
        <cfvo type="num" val="0"/>
        <cfvo type="num" val="1E-3"/>
        <cfvo type="max"/>
        <color theme="9"/>
        <color rgb="FFFFEB84"/>
        <color rgb="FFFF0000"/>
      </colorScale>
    </cfRule>
  </conditionalFormatting>
  <conditionalFormatting sqref="M43:M74">
    <cfRule type="colorScale" priority="5">
      <colorScale>
        <cfvo type="num" val="0"/>
        <cfvo type="num" val="1E-3"/>
        <cfvo type="max"/>
        <color theme="9"/>
        <color rgb="FFFFEB84"/>
        <color rgb="FFFF0000"/>
      </colorScale>
    </cfRule>
  </conditionalFormatting>
  <conditionalFormatting sqref="O43:O74">
    <cfRule type="colorScale" priority="4">
      <colorScale>
        <cfvo type="num" val="0"/>
        <cfvo type="num" val="1E-3"/>
        <cfvo type="max"/>
        <color theme="9"/>
        <color rgb="FFFFEB84"/>
        <color rgb="FFFF0000"/>
      </colorScale>
    </cfRule>
  </conditionalFormatting>
  <conditionalFormatting sqref="P43:P74">
    <cfRule type="colorScale" priority="3">
      <colorScale>
        <cfvo type="num" val="0"/>
        <cfvo type="num" val="1E-3"/>
        <cfvo type="max"/>
        <color theme="9"/>
        <color rgb="FFFFEB84"/>
        <color rgb="FFFF0000"/>
      </colorScale>
    </cfRule>
  </conditionalFormatting>
  <conditionalFormatting sqref="Q43:Q74">
    <cfRule type="colorScale" priority="2">
      <colorScale>
        <cfvo type="num" val="0"/>
        <cfvo type="num" val="1E-3"/>
        <cfvo type="max"/>
        <color theme="9"/>
        <color rgb="FFFFEB84"/>
        <color rgb="FFFF0000"/>
      </colorScale>
    </cfRule>
  </conditionalFormatting>
  <conditionalFormatting sqref="S43:S74">
    <cfRule type="colorScale" priority="1">
      <colorScale>
        <cfvo type="num" val="0"/>
        <cfvo type="num" val="1E-3"/>
        <cfvo type="max"/>
        <color theme="9"/>
        <color rgb="FFFFEB84"/>
        <color rgb="FFFF0000"/>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BD0318-ED56-4F5A-8AF8-BED96464DB76}">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8E298F-7BFC-4530-92E7-E866E0B44F7E}">
  <sheetPr codeName="Sheet2"/>
  <dimension ref="A1:O107"/>
  <sheetViews>
    <sheetView zoomScale="80" zoomScaleNormal="80" workbookViewId="0">
      <selection sqref="A1:B1"/>
    </sheetView>
  </sheetViews>
  <sheetFormatPr defaultRowHeight="15" x14ac:dyDescent="0.25"/>
  <cols>
    <col min="1" max="1" width="6.5703125" customWidth="1"/>
    <col min="2" max="2" width="41.5703125" bestFit="1" customWidth="1"/>
    <col min="3" max="3" width="31" bestFit="1" customWidth="1"/>
    <col min="4" max="4" width="28.42578125" bestFit="1" customWidth="1"/>
    <col min="5" max="5" width="51.5703125" bestFit="1" customWidth="1"/>
    <col min="6" max="8" width="9.85546875" bestFit="1" customWidth="1"/>
    <col min="9" max="10" width="8.140625" bestFit="1" customWidth="1"/>
    <col min="11" max="11" width="8.140625" customWidth="1"/>
    <col min="13" max="13" width="7.140625" customWidth="1"/>
    <col min="14" max="14" width="23.85546875" customWidth="1"/>
    <col min="15" max="15" width="19.140625" customWidth="1"/>
    <col min="16" max="16" width="20.85546875" customWidth="1"/>
  </cols>
  <sheetData>
    <row r="1" spans="1:15" ht="42" customHeight="1" x14ac:dyDescent="0.25">
      <c r="A1" s="232" t="s">
        <v>67</v>
      </c>
      <c r="B1" s="232"/>
    </row>
    <row r="4" spans="1:15" ht="19.5" customHeight="1" thickBot="1" x14ac:dyDescent="0.35">
      <c r="B4" s="233" t="s">
        <v>136</v>
      </c>
      <c r="C4" s="233"/>
      <c r="D4" s="233"/>
      <c r="E4" s="233"/>
      <c r="F4" s="234" t="s">
        <v>88</v>
      </c>
      <c r="G4" s="234"/>
      <c r="H4" s="234"/>
      <c r="I4" s="234"/>
      <c r="J4" s="234"/>
      <c r="K4" s="234"/>
      <c r="L4" s="234"/>
    </row>
    <row r="5" spans="1:15" ht="30" x14ac:dyDescent="0.25">
      <c r="B5" s="75" t="s">
        <v>66</v>
      </c>
      <c r="C5" s="76" t="s">
        <v>160</v>
      </c>
      <c r="D5" s="77" t="s">
        <v>65</v>
      </c>
      <c r="E5" s="77" t="s">
        <v>66</v>
      </c>
      <c r="F5" s="78">
        <v>43952</v>
      </c>
      <c r="G5" s="78">
        <v>43983</v>
      </c>
      <c r="H5" s="78">
        <v>44013</v>
      </c>
      <c r="I5" s="78">
        <v>44044</v>
      </c>
      <c r="J5" s="78">
        <v>44075</v>
      </c>
      <c r="K5" s="78">
        <v>44105</v>
      </c>
      <c r="L5" s="133"/>
      <c r="N5" s="128" t="s">
        <v>154</v>
      </c>
      <c r="O5" s="129" t="s">
        <v>977</v>
      </c>
    </row>
    <row r="6" spans="1:15" x14ac:dyDescent="0.25">
      <c r="B6" s="79" t="s">
        <v>41</v>
      </c>
      <c r="C6" s="15">
        <v>59800</v>
      </c>
      <c r="D6" s="11" t="s">
        <v>40</v>
      </c>
      <c r="E6" s="11" t="s">
        <v>41</v>
      </c>
      <c r="F6" s="12">
        <v>15300</v>
      </c>
      <c r="G6" s="12">
        <v>17400</v>
      </c>
      <c r="H6" s="12">
        <v>9500</v>
      </c>
      <c r="I6" s="12">
        <v>6800</v>
      </c>
      <c r="J6" s="12">
        <v>5100</v>
      </c>
      <c r="K6" s="12">
        <v>4000</v>
      </c>
      <c r="L6" s="134"/>
      <c r="N6" s="72" t="s">
        <v>19</v>
      </c>
      <c r="O6" s="69">
        <v>0.1</v>
      </c>
    </row>
    <row r="7" spans="1:15" x14ac:dyDescent="0.25">
      <c r="B7" s="79" t="s">
        <v>7</v>
      </c>
      <c r="C7" s="180">
        <v>87300</v>
      </c>
      <c r="D7" s="11" t="s">
        <v>6</v>
      </c>
      <c r="E7" s="11" t="s">
        <v>7</v>
      </c>
      <c r="F7" s="12">
        <v>22100</v>
      </c>
      <c r="G7" s="12">
        <v>26100</v>
      </c>
      <c r="H7" s="12">
        <v>13500</v>
      </c>
      <c r="I7" s="12">
        <v>9900</v>
      </c>
      <c r="J7" s="12">
        <v>7700</v>
      </c>
      <c r="K7" s="12">
        <v>6400</v>
      </c>
      <c r="L7" s="134"/>
      <c r="N7" s="72" t="s">
        <v>29</v>
      </c>
      <c r="O7" s="69">
        <v>0.09</v>
      </c>
    </row>
    <row r="8" spans="1:15" x14ac:dyDescent="0.25">
      <c r="B8" s="79" t="s">
        <v>9</v>
      </c>
      <c r="C8" s="180">
        <v>71000</v>
      </c>
      <c r="D8" s="11" t="s">
        <v>8</v>
      </c>
      <c r="E8" s="11" t="s">
        <v>9</v>
      </c>
      <c r="F8" s="12">
        <v>20500</v>
      </c>
      <c r="G8" s="12">
        <v>23500</v>
      </c>
      <c r="H8" s="12">
        <v>12600</v>
      </c>
      <c r="I8" s="12">
        <v>9300</v>
      </c>
      <c r="J8" s="12">
        <v>7300</v>
      </c>
      <c r="K8" s="12">
        <v>5800</v>
      </c>
      <c r="L8" s="134"/>
      <c r="N8" s="72" t="s">
        <v>9</v>
      </c>
      <c r="O8" s="69">
        <v>0.08</v>
      </c>
    </row>
    <row r="9" spans="1:15" x14ac:dyDescent="0.25">
      <c r="B9" s="79" t="s">
        <v>11</v>
      </c>
      <c r="C9" s="180">
        <v>36100</v>
      </c>
      <c r="D9" s="11" t="s">
        <v>10</v>
      </c>
      <c r="E9" s="11" t="s">
        <v>11</v>
      </c>
      <c r="F9" s="12">
        <v>8200</v>
      </c>
      <c r="G9" s="12">
        <v>9700</v>
      </c>
      <c r="H9" s="12">
        <v>5700</v>
      </c>
      <c r="I9" s="12">
        <v>4200</v>
      </c>
      <c r="J9" s="12">
        <v>3400</v>
      </c>
      <c r="K9" s="12">
        <v>2900</v>
      </c>
      <c r="L9" s="134"/>
      <c r="N9" s="72" t="s">
        <v>11</v>
      </c>
      <c r="O9" s="69">
        <v>0.08</v>
      </c>
    </row>
    <row r="10" spans="1:15" x14ac:dyDescent="0.25">
      <c r="B10" s="79" t="s">
        <v>43</v>
      </c>
      <c r="C10" s="180">
        <v>61900</v>
      </c>
      <c r="D10" s="11" t="s">
        <v>42</v>
      </c>
      <c r="E10" s="11" t="s">
        <v>43</v>
      </c>
      <c r="F10" s="12">
        <v>15900</v>
      </c>
      <c r="G10" s="12">
        <v>18800</v>
      </c>
      <c r="H10" s="12">
        <v>9800</v>
      </c>
      <c r="I10" s="12">
        <v>7100</v>
      </c>
      <c r="J10" s="12">
        <v>5000</v>
      </c>
      <c r="K10" s="12">
        <v>3900</v>
      </c>
      <c r="L10" s="134"/>
      <c r="N10" s="72" t="s">
        <v>45</v>
      </c>
      <c r="O10" s="69">
        <v>0.08</v>
      </c>
    </row>
    <row r="11" spans="1:15" x14ac:dyDescent="0.25">
      <c r="B11" s="79" t="s">
        <v>13</v>
      </c>
      <c r="C11" s="180">
        <v>38200</v>
      </c>
      <c r="D11" s="11" t="s">
        <v>12</v>
      </c>
      <c r="E11" s="11" t="s">
        <v>13</v>
      </c>
      <c r="F11" s="12">
        <v>10200</v>
      </c>
      <c r="G11" s="12">
        <v>12100</v>
      </c>
      <c r="H11" s="12">
        <v>6200</v>
      </c>
      <c r="I11" s="12">
        <v>4400</v>
      </c>
      <c r="J11" s="12">
        <v>3500</v>
      </c>
      <c r="K11" s="12">
        <v>2800</v>
      </c>
      <c r="L11" s="134"/>
      <c r="N11" s="72" t="s">
        <v>21</v>
      </c>
      <c r="O11" s="69">
        <v>0.08</v>
      </c>
    </row>
    <row r="12" spans="1:15" x14ac:dyDescent="0.25">
      <c r="B12" s="79" t="s">
        <v>15</v>
      </c>
      <c r="C12" s="180">
        <v>86200</v>
      </c>
      <c r="D12" s="11" t="s">
        <v>14</v>
      </c>
      <c r="E12" s="11" t="s">
        <v>15</v>
      </c>
      <c r="F12" s="12">
        <v>20300</v>
      </c>
      <c r="G12" s="12">
        <v>24200</v>
      </c>
      <c r="H12" s="12">
        <v>13400</v>
      </c>
      <c r="I12" s="12">
        <v>9900</v>
      </c>
      <c r="J12" s="12">
        <v>7500</v>
      </c>
      <c r="K12" s="12">
        <v>6100</v>
      </c>
      <c r="L12" s="134"/>
      <c r="N12" s="72" t="s">
        <v>53</v>
      </c>
      <c r="O12" s="69">
        <v>0.08</v>
      </c>
    </row>
    <row r="13" spans="1:15" x14ac:dyDescent="0.25">
      <c r="B13" s="79" t="s">
        <v>17</v>
      </c>
      <c r="C13" s="180">
        <v>88600</v>
      </c>
      <c r="D13" s="11" t="s">
        <v>16</v>
      </c>
      <c r="E13" s="11" t="s">
        <v>17</v>
      </c>
      <c r="F13" s="12">
        <v>21600</v>
      </c>
      <c r="G13" s="12">
        <v>25400</v>
      </c>
      <c r="H13" s="12">
        <v>13200</v>
      </c>
      <c r="I13" s="12">
        <v>9300</v>
      </c>
      <c r="J13" s="12">
        <v>6800</v>
      </c>
      <c r="K13" s="12">
        <v>5400</v>
      </c>
      <c r="L13" s="134"/>
      <c r="N13" s="72" t="s">
        <v>73</v>
      </c>
      <c r="O13" s="69">
        <v>0.08</v>
      </c>
    </row>
    <row r="14" spans="1:15" x14ac:dyDescent="0.25">
      <c r="B14" s="79" t="s">
        <v>45</v>
      </c>
      <c r="C14" s="180">
        <v>55500</v>
      </c>
      <c r="D14" s="11" t="s">
        <v>44</v>
      </c>
      <c r="E14" s="11" t="s">
        <v>45</v>
      </c>
      <c r="F14" s="12">
        <v>13400</v>
      </c>
      <c r="G14" s="12">
        <v>16000</v>
      </c>
      <c r="H14" s="12">
        <v>8800</v>
      </c>
      <c r="I14" s="12">
        <v>6700</v>
      </c>
      <c r="J14" s="12">
        <v>5200</v>
      </c>
      <c r="K14" s="12">
        <v>4300</v>
      </c>
      <c r="L14" s="134"/>
      <c r="N14" s="138" t="s">
        <v>152</v>
      </c>
      <c r="O14" s="130">
        <v>0.08</v>
      </c>
    </row>
    <row r="15" spans="1:15" x14ac:dyDescent="0.25">
      <c r="B15" s="79" t="s">
        <v>47</v>
      </c>
      <c r="C15" s="180">
        <v>46400</v>
      </c>
      <c r="D15" s="11" t="s">
        <v>46</v>
      </c>
      <c r="E15" s="11" t="s">
        <v>47</v>
      </c>
      <c r="F15" s="12">
        <v>11700</v>
      </c>
      <c r="G15" s="12">
        <v>13300</v>
      </c>
      <c r="H15" s="12">
        <v>7100</v>
      </c>
      <c r="I15" s="12">
        <v>4900</v>
      </c>
      <c r="J15" s="12">
        <v>3500</v>
      </c>
      <c r="K15" s="12">
        <v>3000</v>
      </c>
      <c r="L15" s="134"/>
      <c r="N15" s="72" t="s">
        <v>41</v>
      </c>
      <c r="O15" s="69">
        <v>7.0000000000000007E-2</v>
      </c>
    </row>
    <row r="16" spans="1:15" x14ac:dyDescent="0.25">
      <c r="B16" s="79" t="s">
        <v>31</v>
      </c>
      <c r="C16" s="180">
        <v>42100</v>
      </c>
      <c r="D16" s="11" t="s">
        <v>30</v>
      </c>
      <c r="E16" s="11" t="s">
        <v>31</v>
      </c>
      <c r="F16" s="12">
        <v>11500</v>
      </c>
      <c r="G16" s="12">
        <v>13700</v>
      </c>
      <c r="H16" s="12">
        <v>7400</v>
      </c>
      <c r="I16" s="12">
        <v>5100</v>
      </c>
      <c r="J16" s="12">
        <v>3700</v>
      </c>
      <c r="K16" s="12">
        <v>2800</v>
      </c>
      <c r="L16" s="134"/>
      <c r="N16" s="72" t="s">
        <v>7</v>
      </c>
      <c r="O16" s="69">
        <v>7.0000000000000007E-2</v>
      </c>
    </row>
    <row r="17" spans="2:15" x14ac:dyDescent="0.25">
      <c r="B17" s="79" t="s">
        <v>19</v>
      </c>
      <c r="C17" s="180">
        <v>61500</v>
      </c>
      <c r="D17" s="11" t="s">
        <v>18</v>
      </c>
      <c r="E17" s="11" t="s">
        <v>19</v>
      </c>
      <c r="F17" s="12">
        <v>16700</v>
      </c>
      <c r="G17" s="12">
        <v>19300</v>
      </c>
      <c r="H17" s="12">
        <v>11800</v>
      </c>
      <c r="I17" s="12">
        <v>9300</v>
      </c>
      <c r="J17" s="12">
        <v>7400</v>
      </c>
      <c r="K17" s="12">
        <v>6300</v>
      </c>
      <c r="L17" s="134"/>
      <c r="N17" s="72" t="s">
        <v>13</v>
      </c>
      <c r="O17" s="69">
        <v>7.0000000000000007E-2</v>
      </c>
    </row>
    <row r="18" spans="2:15" x14ac:dyDescent="0.25">
      <c r="B18" s="79" t="s">
        <v>106</v>
      </c>
      <c r="C18" s="180">
        <v>44300</v>
      </c>
      <c r="D18" s="11" t="s">
        <v>54</v>
      </c>
      <c r="E18" s="11" t="s">
        <v>55</v>
      </c>
      <c r="F18" s="12">
        <v>11200</v>
      </c>
      <c r="G18" s="12">
        <v>12700</v>
      </c>
      <c r="H18" s="12">
        <v>6600</v>
      </c>
      <c r="I18" s="12">
        <v>4700</v>
      </c>
      <c r="J18" s="12">
        <v>3500</v>
      </c>
      <c r="K18" s="12">
        <v>2900</v>
      </c>
      <c r="L18" s="134"/>
      <c r="N18" s="72" t="s">
        <v>15</v>
      </c>
      <c r="O18" s="69">
        <v>7.0000000000000007E-2</v>
      </c>
    </row>
    <row r="19" spans="2:15" x14ac:dyDescent="0.25">
      <c r="B19" s="79" t="s">
        <v>49</v>
      </c>
      <c r="C19" s="180">
        <v>49000</v>
      </c>
      <c r="D19" s="11" t="s">
        <v>48</v>
      </c>
      <c r="E19" s="11" t="s">
        <v>49</v>
      </c>
      <c r="F19" s="12">
        <v>12500</v>
      </c>
      <c r="G19" s="12">
        <v>14500</v>
      </c>
      <c r="H19" s="12">
        <v>8000</v>
      </c>
      <c r="I19" s="12">
        <v>5700</v>
      </c>
      <c r="J19" s="12">
        <v>4500</v>
      </c>
      <c r="K19" s="12">
        <v>3600</v>
      </c>
      <c r="L19" s="134"/>
      <c r="N19" s="72" t="s">
        <v>31</v>
      </c>
      <c r="O19" s="69">
        <v>7.0000000000000007E-2</v>
      </c>
    </row>
    <row r="20" spans="2:15" x14ac:dyDescent="0.25">
      <c r="B20" s="79" t="s">
        <v>21</v>
      </c>
      <c r="C20" s="180">
        <v>46300</v>
      </c>
      <c r="D20" s="11" t="s">
        <v>20</v>
      </c>
      <c r="E20" s="11" t="s">
        <v>21</v>
      </c>
      <c r="F20" s="12">
        <v>11600</v>
      </c>
      <c r="G20" s="12">
        <v>13300</v>
      </c>
      <c r="H20" s="12">
        <v>7300</v>
      </c>
      <c r="I20" s="12">
        <v>5500</v>
      </c>
      <c r="J20" s="12">
        <v>4300</v>
      </c>
      <c r="K20" s="12">
        <v>3600</v>
      </c>
      <c r="L20" s="134"/>
      <c r="N20" s="72" t="s">
        <v>49</v>
      </c>
      <c r="O20" s="69">
        <v>7.0000000000000007E-2</v>
      </c>
    </row>
    <row r="21" spans="2:15" x14ac:dyDescent="0.25">
      <c r="B21" s="79" t="s">
        <v>33</v>
      </c>
      <c r="C21" s="180">
        <v>37000</v>
      </c>
      <c r="D21" s="11" t="s">
        <v>32</v>
      </c>
      <c r="E21" s="11" t="s">
        <v>33</v>
      </c>
      <c r="F21" s="12">
        <v>9700</v>
      </c>
      <c r="G21" s="12">
        <v>11100</v>
      </c>
      <c r="H21" s="12">
        <v>5800</v>
      </c>
      <c r="I21" s="12">
        <v>3900</v>
      </c>
      <c r="J21" s="12">
        <v>2900</v>
      </c>
      <c r="K21" s="12">
        <v>2400</v>
      </c>
      <c r="L21" s="134"/>
      <c r="N21" s="72" t="s">
        <v>35</v>
      </c>
      <c r="O21" s="69">
        <v>7.0000000000000007E-2</v>
      </c>
    </row>
    <row r="22" spans="2:15" x14ac:dyDescent="0.25">
      <c r="B22" s="79" t="s">
        <v>35</v>
      </c>
      <c r="C22" s="180">
        <v>40600</v>
      </c>
      <c r="D22" s="11" t="s">
        <v>34</v>
      </c>
      <c r="E22" s="11" t="s">
        <v>35</v>
      </c>
      <c r="F22" s="12">
        <v>10600</v>
      </c>
      <c r="G22" s="12">
        <v>12500</v>
      </c>
      <c r="H22" s="12">
        <v>7100</v>
      </c>
      <c r="I22" s="12">
        <v>5400</v>
      </c>
      <c r="J22" s="12">
        <v>3800</v>
      </c>
      <c r="K22" s="12">
        <v>3000</v>
      </c>
      <c r="L22" s="134"/>
      <c r="N22" s="72" t="s">
        <v>51</v>
      </c>
      <c r="O22" s="69">
        <v>7.0000000000000007E-2</v>
      </c>
    </row>
    <row r="23" spans="2:15" x14ac:dyDescent="0.25">
      <c r="B23" s="79" t="s">
        <v>51</v>
      </c>
      <c r="C23" s="180">
        <v>80600</v>
      </c>
      <c r="D23" s="11" t="s">
        <v>50</v>
      </c>
      <c r="E23" s="11" t="s">
        <v>51</v>
      </c>
      <c r="F23" s="12">
        <v>19700</v>
      </c>
      <c r="G23" s="12">
        <v>22600</v>
      </c>
      <c r="H23" s="12">
        <v>12200</v>
      </c>
      <c r="I23" s="12">
        <v>9000</v>
      </c>
      <c r="J23" s="12">
        <v>6700</v>
      </c>
      <c r="K23" s="12">
        <v>5600</v>
      </c>
      <c r="L23" s="134"/>
      <c r="N23" s="72" t="s">
        <v>23</v>
      </c>
      <c r="O23" s="69">
        <v>7.0000000000000007E-2</v>
      </c>
    </row>
    <row r="24" spans="2:15" x14ac:dyDescent="0.25">
      <c r="B24" s="79" t="s">
        <v>23</v>
      </c>
      <c r="C24" s="180">
        <v>28000</v>
      </c>
      <c r="D24" s="11" t="s">
        <v>22</v>
      </c>
      <c r="E24" s="11" t="s">
        <v>23</v>
      </c>
      <c r="F24" s="12">
        <v>8100</v>
      </c>
      <c r="G24" s="12">
        <v>9200</v>
      </c>
      <c r="H24" s="12">
        <v>4700</v>
      </c>
      <c r="I24" s="12">
        <v>3500</v>
      </c>
      <c r="J24" s="12">
        <v>2600</v>
      </c>
      <c r="K24" s="12">
        <v>2100</v>
      </c>
      <c r="L24" s="134"/>
      <c r="N24" s="72" t="s">
        <v>25</v>
      </c>
      <c r="O24" s="69">
        <v>7.0000000000000007E-2</v>
      </c>
    </row>
    <row r="25" spans="2:15" x14ac:dyDescent="0.25">
      <c r="B25" s="79" t="s">
        <v>71</v>
      </c>
      <c r="C25" s="180">
        <v>127200</v>
      </c>
      <c r="D25" s="11" t="s">
        <v>64</v>
      </c>
      <c r="E25" s="11" t="s">
        <v>71</v>
      </c>
      <c r="F25" s="12">
        <v>30700</v>
      </c>
      <c r="G25" s="12">
        <v>35300</v>
      </c>
      <c r="H25" s="12">
        <v>18200</v>
      </c>
      <c r="I25" s="12">
        <v>13100</v>
      </c>
      <c r="J25" s="12">
        <v>9800</v>
      </c>
      <c r="K25" s="12">
        <v>7800</v>
      </c>
      <c r="L25" s="134"/>
      <c r="N25" s="72" t="s">
        <v>37</v>
      </c>
      <c r="O25" s="69">
        <v>7.0000000000000007E-2</v>
      </c>
    </row>
    <row r="26" spans="2:15" x14ac:dyDescent="0.25">
      <c r="B26" s="79" t="s">
        <v>25</v>
      </c>
      <c r="C26" s="180">
        <v>37800</v>
      </c>
      <c r="D26" s="11" t="s">
        <v>24</v>
      </c>
      <c r="E26" s="11" t="s">
        <v>25</v>
      </c>
      <c r="F26" s="12">
        <v>9800</v>
      </c>
      <c r="G26" s="12">
        <v>11300</v>
      </c>
      <c r="H26" s="12">
        <v>6100</v>
      </c>
      <c r="I26" s="12">
        <v>4500</v>
      </c>
      <c r="J26" s="12">
        <v>3500</v>
      </c>
      <c r="K26" s="12">
        <v>2800</v>
      </c>
      <c r="L26" s="134"/>
      <c r="N26" s="138" t="s">
        <v>153</v>
      </c>
      <c r="O26" s="130">
        <v>7.0000000000000007E-2</v>
      </c>
    </row>
    <row r="27" spans="2:15" x14ac:dyDescent="0.25">
      <c r="B27" s="79" t="s">
        <v>37</v>
      </c>
      <c r="C27" s="180">
        <v>33200</v>
      </c>
      <c r="D27" s="11" t="s">
        <v>36</v>
      </c>
      <c r="E27" s="11" t="s">
        <v>37</v>
      </c>
      <c r="F27" s="12">
        <v>9300</v>
      </c>
      <c r="G27" s="12">
        <v>10600</v>
      </c>
      <c r="H27" s="12">
        <v>5800</v>
      </c>
      <c r="I27" s="12">
        <v>3800</v>
      </c>
      <c r="J27" s="12">
        <v>2900</v>
      </c>
      <c r="K27" s="12">
        <v>2400</v>
      </c>
      <c r="L27" s="134"/>
      <c r="N27" s="72" t="s">
        <v>72</v>
      </c>
      <c r="O27" s="69">
        <v>7.0000000000000007E-2</v>
      </c>
    </row>
    <row r="28" spans="2:15" x14ac:dyDescent="0.25">
      <c r="B28" s="79" t="s">
        <v>53</v>
      </c>
      <c r="C28" s="180">
        <v>51500</v>
      </c>
      <c r="D28" s="11" t="s">
        <v>52</v>
      </c>
      <c r="E28" s="11" t="s">
        <v>53</v>
      </c>
      <c r="F28" s="12">
        <v>12900</v>
      </c>
      <c r="G28" s="12">
        <v>15100</v>
      </c>
      <c r="H28" s="12">
        <v>8500</v>
      </c>
      <c r="I28" s="12">
        <v>6600</v>
      </c>
      <c r="J28" s="12">
        <v>4900</v>
      </c>
      <c r="K28" s="12">
        <v>4000</v>
      </c>
      <c r="L28" s="134"/>
      <c r="N28" s="72" t="s">
        <v>61</v>
      </c>
      <c r="O28" s="69">
        <v>7.0000000000000007E-2</v>
      </c>
    </row>
    <row r="29" spans="2:15" x14ac:dyDescent="0.25">
      <c r="B29" s="79" t="s">
        <v>72</v>
      </c>
      <c r="C29" s="180">
        <v>79500</v>
      </c>
      <c r="D29" s="11" t="s">
        <v>4</v>
      </c>
      <c r="E29" s="11" t="s">
        <v>72</v>
      </c>
      <c r="F29" s="12">
        <v>20200</v>
      </c>
      <c r="G29" s="12">
        <v>23300</v>
      </c>
      <c r="H29" s="12">
        <v>12800</v>
      </c>
      <c r="I29" s="12">
        <v>9200</v>
      </c>
      <c r="J29" s="12">
        <v>7400</v>
      </c>
      <c r="K29" s="12">
        <v>5900</v>
      </c>
      <c r="L29" s="134"/>
      <c r="N29" s="72" t="s">
        <v>63</v>
      </c>
      <c r="O29" s="69">
        <v>7.0000000000000007E-2</v>
      </c>
    </row>
    <row r="30" spans="2:15" x14ac:dyDescent="0.25">
      <c r="B30" s="79" t="s">
        <v>57</v>
      </c>
      <c r="C30" s="180">
        <v>64600</v>
      </c>
      <c r="D30" s="11" t="s">
        <v>56</v>
      </c>
      <c r="E30" s="11" t="s">
        <v>57</v>
      </c>
      <c r="F30" s="12">
        <v>16000</v>
      </c>
      <c r="G30" s="12">
        <v>18100</v>
      </c>
      <c r="H30" s="12">
        <v>9000</v>
      </c>
      <c r="I30" s="12">
        <v>6100</v>
      </c>
      <c r="J30" s="12">
        <v>4400</v>
      </c>
      <c r="K30" s="12">
        <v>3500</v>
      </c>
      <c r="L30" s="134"/>
      <c r="N30" s="72" t="s">
        <v>39</v>
      </c>
      <c r="O30" s="69">
        <v>7.0000000000000007E-2</v>
      </c>
    </row>
    <row r="31" spans="2:15" x14ac:dyDescent="0.25">
      <c r="B31" s="79" t="s">
        <v>27</v>
      </c>
      <c r="C31" s="180">
        <v>54400</v>
      </c>
      <c r="D31" s="11" t="s">
        <v>26</v>
      </c>
      <c r="E31" s="11" t="s">
        <v>27</v>
      </c>
      <c r="F31" s="12">
        <v>14900</v>
      </c>
      <c r="G31" s="12">
        <v>17200</v>
      </c>
      <c r="H31" s="12">
        <v>8600</v>
      </c>
      <c r="I31" s="12">
        <v>5800</v>
      </c>
      <c r="J31" s="12">
        <v>4300</v>
      </c>
      <c r="K31" s="12">
        <v>3400</v>
      </c>
      <c r="L31" s="134"/>
      <c r="N31" s="72" t="s">
        <v>43</v>
      </c>
      <c r="O31" s="69">
        <v>0.06</v>
      </c>
    </row>
    <row r="32" spans="2:15" x14ac:dyDescent="0.25">
      <c r="B32" s="79" t="s">
        <v>59</v>
      </c>
      <c r="C32" s="180">
        <v>54800</v>
      </c>
      <c r="D32" s="11" t="s">
        <v>58</v>
      </c>
      <c r="E32" s="11" t="s">
        <v>59</v>
      </c>
      <c r="F32" s="12">
        <v>14900</v>
      </c>
      <c r="G32" s="12">
        <v>16800</v>
      </c>
      <c r="H32" s="12">
        <v>8900</v>
      </c>
      <c r="I32" s="12">
        <v>5900</v>
      </c>
      <c r="J32" s="12">
        <v>4300</v>
      </c>
      <c r="K32" s="12">
        <v>3500</v>
      </c>
      <c r="L32" s="134"/>
      <c r="N32" s="72" t="s">
        <v>17</v>
      </c>
      <c r="O32" s="69">
        <v>0.06</v>
      </c>
    </row>
    <row r="33" spans="2:15" x14ac:dyDescent="0.25">
      <c r="B33" s="79" t="s">
        <v>73</v>
      </c>
      <c r="C33" s="180">
        <v>85100</v>
      </c>
      <c r="D33" s="11" t="s">
        <v>5</v>
      </c>
      <c r="E33" s="11" t="s">
        <v>73</v>
      </c>
      <c r="F33" s="12">
        <v>21600</v>
      </c>
      <c r="G33" s="12">
        <v>25600</v>
      </c>
      <c r="H33" s="12">
        <v>13800</v>
      </c>
      <c r="I33" s="12">
        <v>10300</v>
      </c>
      <c r="J33" s="12">
        <v>7800</v>
      </c>
      <c r="K33" s="12">
        <v>6400</v>
      </c>
      <c r="L33" s="134"/>
      <c r="N33" s="72" t="s">
        <v>47</v>
      </c>
      <c r="O33" s="69">
        <v>0.06</v>
      </c>
    </row>
    <row r="34" spans="2:15" x14ac:dyDescent="0.25">
      <c r="B34" s="79" t="s">
        <v>61</v>
      </c>
      <c r="C34" s="180">
        <v>60300</v>
      </c>
      <c r="D34" s="11" t="s">
        <v>60</v>
      </c>
      <c r="E34" s="11" t="s">
        <v>61</v>
      </c>
      <c r="F34" s="12">
        <v>14700</v>
      </c>
      <c r="G34" s="12">
        <v>17200</v>
      </c>
      <c r="H34" s="12">
        <v>9500</v>
      </c>
      <c r="I34" s="12">
        <v>7200</v>
      </c>
      <c r="J34" s="12">
        <v>5100</v>
      </c>
      <c r="K34" s="12">
        <v>4200</v>
      </c>
      <c r="L34" s="134"/>
      <c r="N34" s="72" t="s">
        <v>55</v>
      </c>
      <c r="O34" s="69">
        <v>0.06</v>
      </c>
    </row>
    <row r="35" spans="2:15" x14ac:dyDescent="0.25">
      <c r="B35" s="79" t="s">
        <v>63</v>
      </c>
      <c r="C35" s="180">
        <v>51000</v>
      </c>
      <c r="D35" s="11" t="s">
        <v>62</v>
      </c>
      <c r="E35" s="11" t="s">
        <v>63</v>
      </c>
      <c r="F35" s="12">
        <v>12400</v>
      </c>
      <c r="G35" s="12">
        <v>14500</v>
      </c>
      <c r="H35" s="12">
        <v>8300</v>
      </c>
      <c r="I35" s="12">
        <v>6200</v>
      </c>
      <c r="J35" s="12">
        <v>4500</v>
      </c>
      <c r="K35" s="12">
        <v>3600</v>
      </c>
      <c r="L35" s="134"/>
      <c r="N35" s="72" t="s">
        <v>33</v>
      </c>
      <c r="O35" s="69">
        <v>0.06</v>
      </c>
    </row>
    <row r="36" spans="2:15" x14ac:dyDescent="0.25">
      <c r="B36" s="79" t="s">
        <v>29</v>
      </c>
      <c r="C36" s="180">
        <v>41600</v>
      </c>
      <c r="D36" s="11" t="s">
        <v>28</v>
      </c>
      <c r="E36" s="11" t="s">
        <v>29</v>
      </c>
      <c r="F36" s="12">
        <v>10900</v>
      </c>
      <c r="G36" s="12">
        <v>12700</v>
      </c>
      <c r="H36" s="12">
        <v>7800</v>
      </c>
      <c r="I36" s="12">
        <v>6100</v>
      </c>
      <c r="J36" s="12">
        <v>4800</v>
      </c>
      <c r="K36" s="12">
        <v>3900</v>
      </c>
      <c r="L36" s="134"/>
      <c r="N36" s="72" t="s">
        <v>71</v>
      </c>
      <c r="O36" s="69">
        <v>0.06</v>
      </c>
    </row>
    <row r="37" spans="2:15" x14ac:dyDescent="0.25">
      <c r="B37" s="79" t="s">
        <v>39</v>
      </c>
      <c r="C37" s="180">
        <v>65200</v>
      </c>
      <c r="D37" s="11" t="s">
        <v>38</v>
      </c>
      <c r="E37" s="11" t="s">
        <v>39</v>
      </c>
      <c r="F37" s="12">
        <v>17700</v>
      </c>
      <c r="G37" s="12">
        <v>20400</v>
      </c>
      <c r="H37" s="12">
        <v>11500</v>
      </c>
      <c r="I37" s="12">
        <v>8300</v>
      </c>
      <c r="J37" s="12">
        <v>6000</v>
      </c>
      <c r="K37" s="12">
        <v>4800</v>
      </c>
      <c r="L37" s="134"/>
      <c r="N37" s="72" t="s">
        <v>27</v>
      </c>
      <c r="O37" s="69">
        <v>0.06</v>
      </c>
    </row>
    <row r="38" spans="2:15" ht="15.75" thickBot="1" x14ac:dyDescent="0.3">
      <c r="B38" s="80"/>
      <c r="C38" s="81"/>
      <c r="D38" s="81"/>
      <c r="E38" s="81"/>
      <c r="F38" s="81"/>
      <c r="G38" s="81"/>
      <c r="H38" s="81"/>
      <c r="I38" s="81"/>
      <c r="J38" s="81"/>
      <c r="K38" s="81"/>
      <c r="L38" s="135"/>
      <c r="N38" s="72" t="s">
        <v>59</v>
      </c>
      <c r="O38" s="69">
        <v>0.06</v>
      </c>
    </row>
    <row r="39" spans="2:15" ht="15.75" thickBot="1" x14ac:dyDescent="0.3">
      <c r="L39" s="35"/>
      <c r="N39" s="73" t="s">
        <v>57</v>
      </c>
      <c r="O39" s="71">
        <v>0.05</v>
      </c>
    </row>
    <row r="40" spans="2:15" x14ac:dyDescent="0.25">
      <c r="B40" s="33" t="s">
        <v>107</v>
      </c>
      <c r="C40" s="34">
        <f>SUM(C6:C37)</f>
        <v>1866600</v>
      </c>
      <c r="F40" s="228"/>
      <c r="G40" s="228"/>
      <c r="H40" s="228"/>
      <c r="I40" s="228"/>
      <c r="J40" s="228"/>
      <c r="K40" s="228"/>
    </row>
    <row r="41" spans="2:15" ht="15" customHeight="1" x14ac:dyDescent="0.25">
      <c r="B41" s="35" t="s">
        <v>109</v>
      </c>
      <c r="C41" s="34">
        <f>SUM(K6:K37)</f>
        <v>133100</v>
      </c>
      <c r="F41" s="229" t="s">
        <v>87</v>
      </c>
      <c r="G41" s="230"/>
      <c r="H41" s="230"/>
      <c r="I41" s="230"/>
      <c r="J41" s="230"/>
      <c r="K41" s="231"/>
    </row>
    <row r="42" spans="2:15" x14ac:dyDescent="0.25">
      <c r="B42" s="35" t="s">
        <v>108</v>
      </c>
      <c r="C42" s="36">
        <f>SUM(C41/C40)</f>
        <v>7.1306118075645561E-2</v>
      </c>
      <c r="E42" s="10" t="s">
        <v>86</v>
      </c>
      <c r="F42" s="137">
        <v>43952</v>
      </c>
      <c r="G42" s="137">
        <v>43983</v>
      </c>
      <c r="H42" s="137">
        <v>44013</v>
      </c>
      <c r="I42" s="137">
        <v>44044</v>
      </c>
      <c r="J42" s="137">
        <v>44075</v>
      </c>
      <c r="K42" s="137">
        <v>44105</v>
      </c>
    </row>
    <row r="43" spans="2:15" x14ac:dyDescent="0.25">
      <c r="E43" s="18" t="s">
        <v>172</v>
      </c>
      <c r="F43" s="12">
        <v>102000</v>
      </c>
      <c r="G43" s="12">
        <v>109800</v>
      </c>
      <c r="H43" s="12">
        <v>79200</v>
      </c>
      <c r="I43" s="12">
        <v>64400</v>
      </c>
      <c r="J43" s="12">
        <v>59500</v>
      </c>
      <c r="K43" s="12">
        <v>58700</v>
      </c>
    </row>
    <row r="44" spans="2:15" x14ac:dyDescent="0.25">
      <c r="E44" s="18" t="s">
        <v>162</v>
      </c>
      <c r="F44" s="12">
        <v>88800</v>
      </c>
      <c r="G44" s="12">
        <v>100000</v>
      </c>
      <c r="H44" s="12">
        <v>72100</v>
      </c>
      <c r="I44" s="12">
        <v>62700</v>
      </c>
      <c r="J44" s="12">
        <v>56800</v>
      </c>
      <c r="K44" s="12">
        <v>51000</v>
      </c>
    </row>
    <row r="45" spans="2:15" x14ac:dyDescent="0.25">
      <c r="E45" s="18" t="s">
        <v>173</v>
      </c>
      <c r="F45" s="12">
        <v>8300</v>
      </c>
      <c r="G45" s="12">
        <v>9400</v>
      </c>
      <c r="H45" s="12">
        <v>5500</v>
      </c>
      <c r="I45" s="12">
        <v>4200</v>
      </c>
      <c r="J45" s="12">
        <v>3500</v>
      </c>
      <c r="K45" s="12">
        <v>3100</v>
      </c>
    </row>
    <row r="46" spans="2:15" x14ac:dyDescent="0.25">
      <c r="E46" s="18" t="s">
        <v>161</v>
      </c>
      <c r="F46" s="12">
        <v>26600</v>
      </c>
      <c r="G46" s="12">
        <v>29700</v>
      </c>
      <c r="H46" s="12">
        <v>24400</v>
      </c>
      <c r="I46" s="12">
        <v>21400</v>
      </c>
      <c r="J46" s="12">
        <v>19500</v>
      </c>
      <c r="K46" s="12">
        <v>18200</v>
      </c>
    </row>
    <row r="47" spans="2:15" x14ac:dyDescent="0.25">
      <c r="E47" s="18" t="s">
        <v>93</v>
      </c>
      <c r="F47" s="12">
        <v>154400</v>
      </c>
      <c r="G47" s="12">
        <v>171400</v>
      </c>
      <c r="H47" s="12">
        <v>96800</v>
      </c>
      <c r="I47" s="12">
        <v>77700</v>
      </c>
      <c r="J47" s="12">
        <v>68200</v>
      </c>
      <c r="K47" s="12">
        <v>59300</v>
      </c>
    </row>
    <row r="48" spans="2:15" x14ac:dyDescent="0.25">
      <c r="E48" s="18" t="s">
        <v>100</v>
      </c>
      <c r="F48" s="12">
        <v>20800</v>
      </c>
      <c r="G48" s="12">
        <v>23800</v>
      </c>
      <c r="H48" s="12">
        <v>20400</v>
      </c>
      <c r="I48" s="12">
        <v>18300</v>
      </c>
      <c r="J48" s="12">
        <v>14400</v>
      </c>
      <c r="K48" s="12">
        <v>12400</v>
      </c>
    </row>
    <row r="49" spans="4:11" x14ac:dyDescent="0.25">
      <c r="E49" s="18" t="s">
        <v>163</v>
      </c>
      <c r="F49" s="12">
        <v>600</v>
      </c>
      <c r="G49" s="12">
        <v>700</v>
      </c>
      <c r="H49" s="12">
        <v>400</v>
      </c>
      <c r="I49" s="12">
        <v>400</v>
      </c>
      <c r="J49" s="12">
        <v>300</v>
      </c>
      <c r="K49" s="12">
        <v>300</v>
      </c>
    </row>
    <row r="50" spans="4:11" x14ac:dyDescent="0.25">
      <c r="E50" s="18" t="s">
        <v>174</v>
      </c>
      <c r="F50" s="12">
        <v>12500</v>
      </c>
      <c r="G50" s="12">
        <v>14200</v>
      </c>
      <c r="H50" s="12">
        <v>11000</v>
      </c>
      <c r="I50" s="12">
        <v>9600</v>
      </c>
      <c r="J50" s="12">
        <v>8300</v>
      </c>
      <c r="K50" s="12">
        <v>7300</v>
      </c>
    </row>
    <row r="51" spans="4:11" x14ac:dyDescent="0.25">
      <c r="E51" s="18" t="s">
        <v>164</v>
      </c>
      <c r="F51" s="12">
        <v>47000</v>
      </c>
      <c r="G51" s="12">
        <v>53500</v>
      </c>
      <c r="H51" s="12">
        <v>42900</v>
      </c>
      <c r="I51" s="12">
        <v>35800</v>
      </c>
      <c r="J51" s="12">
        <v>29300</v>
      </c>
      <c r="K51" s="12">
        <v>24800</v>
      </c>
    </row>
    <row r="52" spans="4:11" x14ac:dyDescent="0.25">
      <c r="E52" s="18" t="s">
        <v>175</v>
      </c>
      <c r="F52" s="12">
        <v>47600</v>
      </c>
      <c r="G52" s="12">
        <v>57400</v>
      </c>
      <c r="H52" s="12">
        <v>46000</v>
      </c>
      <c r="I52" s="12">
        <v>41000</v>
      </c>
      <c r="J52" s="12">
        <v>36400</v>
      </c>
      <c r="K52" s="12">
        <v>32300</v>
      </c>
    </row>
    <row r="53" spans="4:11" x14ac:dyDescent="0.25">
      <c r="E53" s="18" t="s">
        <v>92</v>
      </c>
      <c r="F53" s="12">
        <v>67400</v>
      </c>
      <c r="G53" s="12">
        <v>73700</v>
      </c>
      <c r="H53" s="12">
        <v>52900</v>
      </c>
      <c r="I53" s="12">
        <v>44200</v>
      </c>
      <c r="J53" s="12">
        <v>40400</v>
      </c>
      <c r="K53" s="12">
        <v>35300</v>
      </c>
    </row>
    <row r="54" spans="4:11" x14ac:dyDescent="0.25">
      <c r="E54" s="18" t="s">
        <v>165</v>
      </c>
      <c r="F54" s="12">
        <v>500</v>
      </c>
      <c r="G54" s="12">
        <v>600</v>
      </c>
      <c r="H54" s="12">
        <v>400</v>
      </c>
      <c r="I54" s="12">
        <v>300</v>
      </c>
      <c r="J54" s="12">
        <v>300</v>
      </c>
      <c r="K54" s="12">
        <v>200</v>
      </c>
    </row>
    <row r="55" spans="4:11" x14ac:dyDescent="0.25">
      <c r="E55" s="18" t="s">
        <v>166</v>
      </c>
      <c r="F55" s="12">
        <v>126500</v>
      </c>
      <c r="G55" s="12">
        <v>147200</v>
      </c>
      <c r="H55" s="12">
        <v>114900</v>
      </c>
      <c r="I55" s="12">
        <v>102400</v>
      </c>
      <c r="J55" s="12">
        <v>91500</v>
      </c>
      <c r="K55" s="12">
        <v>81800</v>
      </c>
    </row>
    <row r="56" spans="4:11" x14ac:dyDescent="0.25">
      <c r="E56" s="18" t="s">
        <v>168</v>
      </c>
      <c r="F56" s="12">
        <v>400</v>
      </c>
      <c r="G56" s="12">
        <v>500</v>
      </c>
      <c r="H56" s="12">
        <v>300</v>
      </c>
      <c r="I56" s="12">
        <v>300</v>
      </c>
      <c r="J56" s="12">
        <v>200</v>
      </c>
      <c r="K56" s="12">
        <v>200</v>
      </c>
    </row>
    <row r="57" spans="4:11" x14ac:dyDescent="0.25">
      <c r="E57" s="18" t="s">
        <v>167</v>
      </c>
      <c r="F57" s="12">
        <v>25200</v>
      </c>
      <c r="G57" s="12">
        <v>28100</v>
      </c>
      <c r="H57" s="12">
        <v>21100</v>
      </c>
      <c r="I57" s="12">
        <v>18100</v>
      </c>
      <c r="J57" s="12">
        <v>15900</v>
      </c>
      <c r="K57" s="12">
        <v>14400</v>
      </c>
    </row>
    <row r="58" spans="4:11" x14ac:dyDescent="0.25">
      <c r="E58" s="18" t="s">
        <v>169</v>
      </c>
      <c r="F58" s="12">
        <v>36500</v>
      </c>
      <c r="G58" s="12">
        <v>42000</v>
      </c>
      <c r="H58" s="12">
        <v>30500</v>
      </c>
      <c r="I58" s="12">
        <v>25700</v>
      </c>
      <c r="J58" s="12">
        <v>23500</v>
      </c>
      <c r="K58" s="12">
        <v>21100</v>
      </c>
    </row>
    <row r="59" spans="4:11" x14ac:dyDescent="0.25">
      <c r="E59" s="18" t="s">
        <v>102</v>
      </c>
      <c r="F59" s="12">
        <v>66000</v>
      </c>
      <c r="G59" s="12">
        <v>22500</v>
      </c>
      <c r="H59" s="12">
        <v>6200</v>
      </c>
      <c r="I59" s="12">
        <v>4900</v>
      </c>
      <c r="J59" s="12">
        <v>4300</v>
      </c>
      <c r="K59" s="12">
        <v>3800</v>
      </c>
    </row>
    <row r="60" spans="4:11" x14ac:dyDescent="0.25">
      <c r="E60" s="18" t="s">
        <v>170</v>
      </c>
      <c r="F60" s="12">
        <v>3700</v>
      </c>
      <c r="G60" s="12">
        <v>4000</v>
      </c>
      <c r="H60" s="12">
        <v>2700</v>
      </c>
      <c r="I60" s="12">
        <v>2200</v>
      </c>
      <c r="J60" s="12">
        <v>2000</v>
      </c>
      <c r="K60" s="12">
        <v>1700</v>
      </c>
    </row>
    <row r="61" spans="4:11" x14ac:dyDescent="0.25">
      <c r="E61" s="18" t="s">
        <v>94</v>
      </c>
      <c r="F61" s="12">
        <v>161900</v>
      </c>
      <c r="G61" s="12">
        <v>176100</v>
      </c>
      <c r="H61" s="12">
        <v>121600</v>
      </c>
      <c r="I61" s="12">
        <v>102200</v>
      </c>
      <c r="J61" s="12">
        <v>91300</v>
      </c>
      <c r="K61" s="12">
        <v>81900</v>
      </c>
    </row>
    <row r="62" spans="4:11" x14ac:dyDescent="0.25">
      <c r="D62" s="30"/>
      <c r="E62" s="15"/>
      <c r="F62" s="15"/>
    </row>
    <row r="63" spans="4:11" x14ac:dyDescent="0.25">
      <c r="D63" s="30"/>
      <c r="E63" s="15"/>
      <c r="H63" s="228"/>
      <c r="I63" s="228"/>
      <c r="J63" s="228"/>
      <c r="K63" s="228"/>
    </row>
    <row r="64" spans="4:11" ht="15" customHeight="1" x14ac:dyDescent="0.25">
      <c r="F64" s="229" t="s">
        <v>88</v>
      </c>
      <c r="G64" s="230"/>
      <c r="H64" s="230"/>
      <c r="I64" s="230"/>
      <c r="J64" s="230"/>
      <c r="K64" s="231"/>
    </row>
    <row r="65" spans="5:11" x14ac:dyDescent="0.25">
      <c r="E65" s="10" t="s">
        <v>86</v>
      </c>
      <c r="F65" s="17">
        <v>43952</v>
      </c>
      <c r="G65" s="17">
        <v>43983</v>
      </c>
      <c r="H65" s="17">
        <v>44013</v>
      </c>
      <c r="I65" s="137">
        <v>44044</v>
      </c>
      <c r="J65" s="137">
        <v>44075</v>
      </c>
      <c r="K65" s="137">
        <v>44105</v>
      </c>
    </row>
    <row r="66" spans="5:11" x14ac:dyDescent="0.25">
      <c r="E66" s="18" t="s">
        <v>172</v>
      </c>
      <c r="F66" s="12">
        <v>1403300</v>
      </c>
      <c r="G66" s="12">
        <v>1602800</v>
      </c>
      <c r="H66" s="12">
        <v>1108600</v>
      </c>
      <c r="I66" s="12">
        <v>745800</v>
      </c>
      <c r="J66" s="12">
        <v>609000</v>
      </c>
      <c r="K66" s="12">
        <v>601400</v>
      </c>
    </row>
    <row r="67" spans="5:11" x14ac:dyDescent="0.25">
      <c r="E67" s="18" t="s">
        <v>162</v>
      </c>
      <c r="F67" s="12">
        <v>644800</v>
      </c>
      <c r="G67" s="12">
        <v>822300</v>
      </c>
      <c r="H67" s="12">
        <v>576000</v>
      </c>
      <c r="I67" s="12">
        <v>369300</v>
      </c>
      <c r="J67" s="12">
        <v>263300</v>
      </c>
      <c r="K67" s="12">
        <v>213400</v>
      </c>
    </row>
    <row r="68" spans="5:11" x14ac:dyDescent="0.25">
      <c r="E68" s="18" t="s">
        <v>173</v>
      </c>
      <c r="F68" s="12">
        <v>31300</v>
      </c>
      <c r="G68" s="12">
        <v>35800</v>
      </c>
      <c r="H68" s="12">
        <v>16400</v>
      </c>
      <c r="I68" s="12">
        <v>10900</v>
      </c>
      <c r="J68" s="12">
        <v>8100</v>
      </c>
      <c r="K68" s="12">
        <v>6900</v>
      </c>
    </row>
    <row r="69" spans="5:11" x14ac:dyDescent="0.25">
      <c r="E69" s="18" t="s">
        <v>161</v>
      </c>
      <c r="F69" s="12">
        <v>357000</v>
      </c>
      <c r="G69" s="12">
        <v>443000</v>
      </c>
      <c r="H69" s="12">
        <v>341600</v>
      </c>
      <c r="I69" s="12">
        <v>262800</v>
      </c>
      <c r="J69" s="12">
        <v>185700</v>
      </c>
      <c r="K69" s="12">
        <v>159600</v>
      </c>
    </row>
    <row r="70" spans="5:11" x14ac:dyDescent="0.25">
      <c r="E70" s="18" t="s">
        <v>93</v>
      </c>
      <c r="F70" s="12">
        <v>679600</v>
      </c>
      <c r="G70" s="12">
        <v>752000</v>
      </c>
      <c r="H70" s="12">
        <v>300400</v>
      </c>
      <c r="I70" s="12">
        <v>204400</v>
      </c>
      <c r="J70" s="12">
        <v>162900</v>
      </c>
      <c r="K70" s="12">
        <v>130700</v>
      </c>
    </row>
    <row r="71" spans="5:11" x14ac:dyDescent="0.25">
      <c r="E71" s="18" t="s">
        <v>100</v>
      </c>
      <c r="F71" s="12">
        <v>213400</v>
      </c>
      <c r="G71" s="12">
        <v>296900</v>
      </c>
      <c r="H71" s="12">
        <v>251100</v>
      </c>
      <c r="I71" s="12">
        <v>192200</v>
      </c>
      <c r="J71" s="12">
        <v>89100</v>
      </c>
      <c r="K71" s="12">
        <v>62500</v>
      </c>
    </row>
    <row r="72" spans="5:11" x14ac:dyDescent="0.25">
      <c r="E72" s="18" t="s">
        <v>163</v>
      </c>
      <c r="F72" s="12">
        <v>16300</v>
      </c>
      <c r="G72" s="12">
        <v>19600</v>
      </c>
      <c r="H72" s="12">
        <v>5300</v>
      </c>
      <c r="I72" s="12">
        <v>2000</v>
      </c>
      <c r="J72" s="12">
        <v>1300</v>
      </c>
      <c r="K72" s="12">
        <v>900</v>
      </c>
    </row>
    <row r="73" spans="5:11" x14ac:dyDescent="0.25">
      <c r="E73" s="18" t="s">
        <v>174</v>
      </c>
      <c r="F73" s="12">
        <v>62800</v>
      </c>
      <c r="G73" s="12">
        <v>73700</v>
      </c>
      <c r="H73" s="12">
        <v>46800</v>
      </c>
      <c r="I73" s="12">
        <v>33100</v>
      </c>
      <c r="J73" s="12">
        <v>24700</v>
      </c>
      <c r="K73" s="12">
        <v>19100</v>
      </c>
    </row>
    <row r="74" spans="5:11" x14ac:dyDescent="0.25">
      <c r="E74" s="18" t="s">
        <v>164</v>
      </c>
      <c r="F74" s="12">
        <v>332000</v>
      </c>
      <c r="G74" s="12">
        <v>398300</v>
      </c>
      <c r="H74" s="12">
        <v>267400</v>
      </c>
      <c r="I74" s="12">
        <v>194300</v>
      </c>
      <c r="J74" s="12">
        <v>128500</v>
      </c>
      <c r="K74" s="12">
        <v>96900</v>
      </c>
    </row>
    <row r="75" spans="5:11" x14ac:dyDescent="0.25">
      <c r="E75" s="18" t="s">
        <v>175</v>
      </c>
      <c r="F75" s="12">
        <v>168000</v>
      </c>
      <c r="G75" s="12">
        <v>217100</v>
      </c>
      <c r="H75" s="12">
        <v>154400</v>
      </c>
      <c r="I75" s="12">
        <v>124100</v>
      </c>
      <c r="J75" s="12">
        <v>97300</v>
      </c>
      <c r="K75" s="12">
        <v>76900</v>
      </c>
    </row>
    <row r="76" spans="5:11" x14ac:dyDescent="0.25">
      <c r="E76" s="18" t="s">
        <v>92</v>
      </c>
      <c r="F76" s="12">
        <v>831000</v>
      </c>
      <c r="G76" s="12">
        <v>964400</v>
      </c>
      <c r="H76" s="12">
        <v>465100</v>
      </c>
      <c r="I76" s="12">
        <v>329400</v>
      </c>
      <c r="J76" s="12">
        <v>242100</v>
      </c>
      <c r="K76" s="12">
        <v>188200</v>
      </c>
    </row>
    <row r="77" spans="5:11" x14ac:dyDescent="0.25">
      <c r="E77" s="18" t="s">
        <v>165</v>
      </c>
      <c r="F77" s="12">
        <v>12900</v>
      </c>
      <c r="G77" s="12">
        <v>15700</v>
      </c>
      <c r="H77" s="12">
        <v>6300</v>
      </c>
      <c r="I77" s="12">
        <v>3900</v>
      </c>
      <c r="J77" s="12">
        <v>2400</v>
      </c>
      <c r="K77" s="12">
        <v>1600</v>
      </c>
    </row>
    <row r="78" spans="5:11" x14ac:dyDescent="0.25">
      <c r="E78" s="18" t="s">
        <v>166</v>
      </c>
      <c r="F78" s="12">
        <v>495800</v>
      </c>
      <c r="G78" s="12">
        <v>597500</v>
      </c>
      <c r="H78" s="12">
        <v>415700</v>
      </c>
      <c r="I78" s="12">
        <v>304800</v>
      </c>
      <c r="J78" s="12">
        <v>236400</v>
      </c>
      <c r="K78" s="12">
        <v>193300</v>
      </c>
    </row>
    <row r="79" spans="5:11" x14ac:dyDescent="0.25">
      <c r="E79" s="18" t="s">
        <v>168</v>
      </c>
      <c r="F79" s="12">
        <v>4400</v>
      </c>
      <c r="G79" s="12">
        <v>11000</v>
      </c>
      <c r="H79" s="12">
        <v>12100</v>
      </c>
      <c r="I79" s="12">
        <v>9000</v>
      </c>
      <c r="J79" s="12">
        <v>6200</v>
      </c>
      <c r="K79" s="12">
        <v>5000</v>
      </c>
    </row>
    <row r="80" spans="5:11" x14ac:dyDescent="0.25">
      <c r="E80" s="18" t="s">
        <v>167</v>
      </c>
      <c r="F80" s="12">
        <v>128500</v>
      </c>
      <c r="G80" s="12">
        <v>147900</v>
      </c>
      <c r="H80" s="12">
        <v>82200</v>
      </c>
      <c r="I80" s="12">
        <v>58800</v>
      </c>
      <c r="J80" s="12">
        <v>45400</v>
      </c>
      <c r="K80" s="12">
        <v>38000</v>
      </c>
    </row>
    <row r="81" spans="4:11" x14ac:dyDescent="0.25">
      <c r="E81" s="18" t="s">
        <v>169</v>
      </c>
      <c r="F81" s="12">
        <v>303300</v>
      </c>
      <c r="G81" s="12">
        <v>392800</v>
      </c>
      <c r="H81" s="12">
        <v>254200</v>
      </c>
      <c r="I81" s="12">
        <v>189400</v>
      </c>
      <c r="J81" s="12">
        <v>148700</v>
      </c>
      <c r="K81" s="12">
        <v>121600</v>
      </c>
    </row>
    <row r="82" spans="4:11" x14ac:dyDescent="0.25">
      <c r="E82" s="18" t="s">
        <v>102</v>
      </c>
      <c r="F82" s="12">
        <v>1089600</v>
      </c>
      <c r="G82" s="12">
        <v>415800</v>
      </c>
      <c r="H82" s="12">
        <v>19400</v>
      </c>
      <c r="I82" s="12">
        <v>20900</v>
      </c>
      <c r="J82" s="12">
        <v>23800</v>
      </c>
      <c r="K82" s="12">
        <v>16700</v>
      </c>
    </row>
    <row r="83" spans="4:11" x14ac:dyDescent="0.25">
      <c r="E83" s="18" t="s">
        <v>170</v>
      </c>
      <c r="F83" s="12">
        <v>36300</v>
      </c>
      <c r="G83" s="12">
        <v>41000</v>
      </c>
      <c r="H83" s="12">
        <v>18900</v>
      </c>
      <c r="I83" s="12">
        <v>12400</v>
      </c>
      <c r="J83" s="12">
        <v>9500</v>
      </c>
      <c r="K83" s="12">
        <v>6800</v>
      </c>
    </row>
    <row r="84" spans="4:11" x14ac:dyDescent="0.25">
      <c r="E84" s="18" t="s">
        <v>94</v>
      </c>
      <c r="F84" s="12">
        <v>1609800</v>
      </c>
      <c r="G84" s="12">
        <v>1812000</v>
      </c>
      <c r="H84" s="12">
        <v>850700</v>
      </c>
      <c r="I84" s="12">
        <v>598900</v>
      </c>
      <c r="J84" s="12">
        <v>439300</v>
      </c>
      <c r="K84" s="12">
        <v>356400</v>
      </c>
    </row>
    <row r="85" spans="4:11" x14ac:dyDescent="0.25">
      <c r="D85" s="30"/>
      <c r="E85" s="15"/>
      <c r="F85" s="15"/>
    </row>
    <row r="86" spans="4:11" x14ac:dyDescent="0.25">
      <c r="D86" s="30"/>
      <c r="E86" s="15"/>
    </row>
    <row r="87" spans="4:11" ht="15" customHeight="1" x14ac:dyDescent="0.25">
      <c r="F87" s="229" t="s">
        <v>978</v>
      </c>
      <c r="G87" s="230"/>
      <c r="H87" s="230"/>
      <c r="I87" s="230"/>
      <c r="J87" s="230"/>
      <c r="K87" s="231"/>
    </row>
    <row r="88" spans="4:11" x14ac:dyDescent="0.25">
      <c r="E88" s="10" t="s">
        <v>86</v>
      </c>
      <c r="F88" s="17">
        <v>43952</v>
      </c>
      <c r="G88" s="17">
        <v>43983</v>
      </c>
      <c r="H88" s="17">
        <v>44013</v>
      </c>
      <c r="I88" s="137">
        <v>44044</v>
      </c>
      <c r="J88" s="137">
        <v>44075</v>
      </c>
      <c r="K88" s="137">
        <v>44105</v>
      </c>
    </row>
    <row r="89" spans="4:11" x14ac:dyDescent="0.25">
      <c r="E89" s="18" t="s">
        <v>172</v>
      </c>
      <c r="F89" s="19">
        <v>2595</v>
      </c>
      <c r="G89" s="19">
        <v>4131</v>
      </c>
      <c r="H89" s="19">
        <v>4773</v>
      </c>
      <c r="I89" s="19">
        <v>6175</v>
      </c>
      <c r="J89" s="19">
        <v>6506</v>
      </c>
      <c r="K89" s="19">
        <v>6890</v>
      </c>
    </row>
    <row r="90" spans="4:11" x14ac:dyDescent="0.25">
      <c r="E90" s="18" t="s">
        <v>162</v>
      </c>
      <c r="F90" s="19">
        <v>1342</v>
      </c>
      <c r="G90" s="19">
        <v>2312</v>
      </c>
      <c r="H90" s="19">
        <v>2806</v>
      </c>
      <c r="I90" s="19">
        <v>3688</v>
      </c>
      <c r="J90" s="19">
        <v>3922</v>
      </c>
      <c r="K90" s="19">
        <v>4122</v>
      </c>
    </row>
    <row r="91" spans="4:11" x14ac:dyDescent="0.25">
      <c r="E91" s="18" t="s">
        <v>173</v>
      </c>
      <c r="F91" s="19">
        <v>57</v>
      </c>
      <c r="G91" s="19">
        <v>86</v>
      </c>
      <c r="H91" s="19">
        <v>96</v>
      </c>
      <c r="I91" s="19">
        <v>120</v>
      </c>
      <c r="J91" s="19">
        <v>125</v>
      </c>
      <c r="K91" s="19">
        <v>130</v>
      </c>
    </row>
    <row r="92" spans="4:11" x14ac:dyDescent="0.25">
      <c r="E92" s="18" t="s">
        <v>161</v>
      </c>
      <c r="F92" s="19">
        <v>653</v>
      </c>
      <c r="G92" s="19">
        <v>1138</v>
      </c>
      <c r="H92" s="19">
        <v>1339</v>
      </c>
      <c r="I92" s="19">
        <v>1741</v>
      </c>
      <c r="J92" s="19">
        <v>1853</v>
      </c>
      <c r="K92" s="19">
        <v>1974</v>
      </c>
    </row>
    <row r="93" spans="4:11" x14ac:dyDescent="0.25">
      <c r="E93" s="18" t="s">
        <v>93</v>
      </c>
      <c r="F93" s="19">
        <v>1760</v>
      </c>
      <c r="G93" s="19">
        <v>2607</v>
      </c>
      <c r="H93" s="19">
        <v>2931</v>
      </c>
      <c r="I93" s="19">
        <v>3535</v>
      </c>
      <c r="J93" s="19">
        <v>3682</v>
      </c>
      <c r="K93" s="19">
        <v>3810</v>
      </c>
    </row>
    <row r="94" spans="4:11" x14ac:dyDescent="0.25">
      <c r="E94" s="18" t="s">
        <v>100</v>
      </c>
      <c r="F94" s="19">
        <v>363</v>
      </c>
      <c r="G94" s="19">
        <v>673</v>
      </c>
      <c r="H94" s="19">
        <v>864</v>
      </c>
      <c r="I94" s="19">
        <v>1198</v>
      </c>
      <c r="J94" s="19">
        <v>1261</v>
      </c>
      <c r="K94" s="19">
        <v>1325</v>
      </c>
    </row>
    <row r="95" spans="4:11" x14ac:dyDescent="0.25">
      <c r="E95" s="18" t="s">
        <v>163</v>
      </c>
      <c r="F95" s="19">
        <v>39</v>
      </c>
      <c r="G95" s="19">
        <v>64</v>
      </c>
      <c r="H95" s="19">
        <v>85</v>
      </c>
      <c r="I95" s="19">
        <v>91</v>
      </c>
      <c r="J95" s="19">
        <v>92</v>
      </c>
      <c r="K95" s="19">
        <v>97</v>
      </c>
    </row>
    <row r="96" spans="4:11" x14ac:dyDescent="0.25">
      <c r="E96" s="18" t="s">
        <v>174</v>
      </c>
      <c r="F96" s="19">
        <v>153</v>
      </c>
      <c r="G96" s="19">
        <v>246</v>
      </c>
      <c r="H96" s="19">
        <v>276</v>
      </c>
      <c r="I96" s="19">
        <v>360</v>
      </c>
      <c r="J96" s="19">
        <v>382</v>
      </c>
      <c r="K96" s="19">
        <v>399</v>
      </c>
    </row>
    <row r="97" spans="5:11" x14ac:dyDescent="0.25">
      <c r="E97" s="18" t="s">
        <v>164</v>
      </c>
      <c r="F97" s="19">
        <v>547</v>
      </c>
      <c r="G97" s="19">
        <v>897</v>
      </c>
      <c r="H97" s="19">
        <v>1065</v>
      </c>
      <c r="I97" s="19">
        <v>1440</v>
      </c>
      <c r="J97" s="19">
        <v>1523</v>
      </c>
      <c r="K97" s="19">
        <v>1587</v>
      </c>
    </row>
    <row r="98" spans="5:11" x14ac:dyDescent="0.25">
      <c r="E98" s="18" t="s">
        <v>175</v>
      </c>
      <c r="F98" s="19">
        <v>420</v>
      </c>
      <c r="G98" s="19">
        <v>728</v>
      </c>
      <c r="H98" s="19">
        <v>843</v>
      </c>
      <c r="I98" s="19">
        <v>1163</v>
      </c>
      <c r="J98" s="19">
        <v>1247</v>
      </c>
      <c r="K98" s="19">
        <v>1316</v>
      </c>
    </row>
    <row r="99" spans="5:11" x14ac:dyDescent="0.25">
      <c r="E99" s="18" t="s">
        <v>92</v>
      </c>
      <c r="F99" s="19">
        <v>2111</v>
      </c>
      <c r="G99" s="19">
        <v>3340</v>
      </c>
      <c r="H99" s="19">
        <v>3840</v>
      </c>
      <c r="I99" s="19">
        <v>4789</v>
      </c>
      <c r="J99" s="19">
        <v>5024</v>
      </c>
      <c r="K99" s="19">
        <v>5223</v>
      </c>
    </row>
    <row r="100" spans="5:11" x14ac:dyDescent="0.25">
      <c r="E100" s="18" t="s">
        <v>165</v>
      </c>
      <c r="F100" s="19">
        <v>40</v>
      </c>
      <c r="G100" s="19">
        <v>64</v>
      </c>
      <c r="H100" s="19">
        <v>77</v>
      </c>
      <c r="I100" s="19">
        <v>93</v>
      </c>
      <c r="J100" s="19">
        <v>97</v>
      </c>
      <c r="K100" s="19">
        <v>99</v>
      </c>
    </row>
    <row r="101" spans="5:11" x14ac:dyDescent="0.25">
      <c r="E101" s="18" t="s">
        <v>166</v>
      </c>
      <c r="F101" s="19">
        <v>1175</v>
      </c>
      <c r="G101" s="19">
        <v>1909</v>
      </c>
      <c r="H101" s="19">
        <v>2203</v>
      </c>
      <c r="I101" s="19">
        <v>2992</v>
      </c>
      <c r="J101" s="19">
        <v>3197</v>
      </c>
      <c r="K101" s="19">
        <v>3355</v>
      </c>
    </row>
    <row r="102" spans="5:11" x14ac:dyDescent="0.25">
      <c r="E102" s="18" t="s">
        <v>168</v>
      </c>
      <c r="F102" s="19">
        <v>5</v>
      </c>
      <c r="G102" s="19">
        <v>41</v>
      </c>
      <c r="H102" s="19">
        <v>65</v>
      </c>
      <c r="I102" s="19">
        <v>43</v>
      </c>
      <c r="J102" s="19">
        <v>47</v>
      </c>
      <c r="K102" s="19">
        <v>54</v>
      </c>
    </row>
    <row r="103" spans="5:11" x14ac:dyDescent="0.25">
      <c r="E103" s="18" t="s">
        <v>167</v>
      </c>
      <c r="F103" s="19">
        <v>300</v>
      </c>
      <c r="G103" s="19">
        <v>489</v>
      </c>
      <c r="H103" s="19">
        <v>543</v>
      </c>
      <c r="I103" s="19">
        <v>684</v>
      </c>
      <c r="J103" s="19">
        <v>721</v>
      </c>
      <c r="K103" s="19">
        <v>753</v>
      </c>
    </row>
    <row r="104" spans="5:11" x14ac:dyDescent="0.25">
      <c r="E104" s="18" t="s">
        <v>169</v>
      </c>
      <c r="F104" s="19">
        <v>736</v>
      </c>
      <c r="G104" s="19">
        <v>1340</v>
      </c>
      <c r="H104" s="19">
        <v>1680</v>
      </c>
      <c r="I104" s="19">
        <v>2194</v>
      </c>
      <c r="J104" s="19">
        <v>2389</v>
      </c>
      <c r="K104" s="19">
        <v>2539</v>
      </c>
    </row>
    <row r="105" spans="5:11" x14ac:dyDescent="0.25">
      <c r="E105" s="18" t="s">
        <v>102</v>
      </c>
      <c r="F105" s="19">
        <v>1237</v>
      </c>
      <c r="G105" s="19">
        <v>154</v>
      </c>
      <c r="H105" s="19">
        <v>239</v>
      </c>
      <c r="I105" s="19">
        <v>100</v>
      </c>
      <c r="J105" s="19">
        <v>115</v>
      </c>
      <c r="K105" s="19">
        <v>130</v>
      </c>
    </row>
    <row r="106" spans="5:11" x14ac:dyDescent="0.25">
      <c r="E106" s="18" t="s">
        <v>170</v>
      </c>
      <c r="F106" s="19">
        <v>87</v>
      </c>
      <c r="G106" s="19">
        <v>143</v>
      </c>
      <c r="H106" s="19">
        <v>168</v>
      </c>
      <c r="I106" s="19">
        <v>212</v>
      </c>
      <c r="J106" s="19">
        <v>222</v>
      </c>
      <c r="K106" s="19">
        <v>229</v>
      </c>
    </row>
    <row r="107" spans="5:11" x14ac:dyDescent="0.25">
      <c r="E107" s="18" t="s">
        <v>94</v>
      </c>
      <c r="F107" s="19">
        <v>3342</v>
      </c>
      <c r="G107" s="19">
        <v>5269</v>
      </c>
      <c r="H107" s="19">
        <v>6071</v>
      </c>
      <c r="I107" s="19">
        <v>7369</v>
      </c>
      <c r="J107" s="19">
        <v>7695</v>
      </c>
      <c r="K107" s="19">
        <v>7962</v>
      </c>
    </row>
  </sheetData>
  <sortState xmlns:xlrd2="http://schemas.microsoft.com/office/spreadsheetml/2017/richdata2" ref="E89:K107">
    <sortCondition ref="E89:E107"/>
  </sortState>
  <mergeCells count="6">
    <mergeCell ref="F87:K87"/>
    <mergeCell ref="A1:B1"/>
    <mergeCell ref="B4:E4"/>
    <mergeCell ref="F4:L4"/>
    <mergeCell ref="F41:K41"/>
    <mergeCell ref="F64:K6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DB54B4-BF5F-4546-8DDA-F933A6B040CC}">
  <dimension ref="B1:T1083"/>
  <sheetViews>
    <sheetView zoomScale="80" zoomScaleNormal="80" workbookViewId="0">
      <pane xSplit="3" ySplit="4" topLeftCell="D5" activePane="bottomRight" state="frozen"/>
      <selection pane="topRight" activeCell="D1" sqref="D1"/>
      <selection pane="bottomLeft" activeCell="A5" sqref="A5"/>
      <selection pane="bottomRight" activeCell="B1" sqref="B1"/>
    </sheetView>
  </sheetViews>
  <sheetFormatPr defaultColWidth="9" defaultRowHeight="14.25" x14ac:dyDescent="0.2"/>
  <cols>
    <col min="1" max="1" width="4" style="66" customWidth="1"/>
    <col min="2" max="2" width="24.28515625" style="66" customWidth="1"/>
    <col min="3" max="3" width="44.42578125" style="66" customWidth="1"/>
    <col min="4" max="9" width="14.5703125" style="66" customWidth="1"/>
    <col min="10" max="10" width="14.42578125" style="66" bestFit="1" customWidth="1"/>
    <col min="11" max="13" width="14.5703125" style="66" customWidth="1"/>
    <col min="14" max="16384" width="9" style="66"/>
  </cols>
  <sheetData>
    <row r="1" spans="2:20" ht="14.25" customHeight="1" x14ac:dyDescent="0.2">
      <c r="D1" s="139"/>
      <c r="E1" s="139"/>
      <c r="F1" s="139"/>
      <c r="G1" s="139"/>
    </row>
    <row r="2" spans="2:20" ht="41.25" customHeight="1" thickBot="1" x14ac:dyDescent="0.25">
      <c r="B2" s="140" t="s">
        <v>176</v>
      </c>
      <c r="C2" s="141" t="s">
        <v>979</v>
      </c>
      <c r="D2" s="181"/>
      <c r="E2" s="181"/>
      <c r="F2" s="181"/>
      <c r="G2" s="181"/>
      <c r="H2" s="181"/>
      <c r="I2" s="181"/>
      <c r="J2" s="182"/>
      <c r="L2" s="82"/>
    </row>
    <row r="3" spans="2:20" ht="14.65" customHeight="1" thickTop="1" x14ac:dyDescent="0.25">
      <c r="B3" s="84"/>
      <c r="C3" s="142"/>
      <c r="D3" s="143" t="s">
        <v>137</v>
      </c>
      <c r="E3" s="143"/>
      <c r="F3" s="144"/>
      <c r="G3" s="145" t="s">
        <v>138</v>
      </c>
      <c r="H3" s="143"/>
      <c r="I3" s="144"/>
      <c r="J3" s="146" t="s">
        <v>139</v>
      </c>
      <c r="K3" s="145" t="s">
        <v>107</v>
      </c>
      <c r="L3" s="143"/>
      <c r="M3" s="143"/>
    </row>
    <row r="4" spans="2:20" ht="53.25" customHeight="1" thickBot="1" x14ac:dyDescent="0.3">
      <c r="B4" s="147" t="s">
        <v>177</v>
      </c>
      <c r="C4" s="148" t="s">
        <v>178</v>
      </c>
      <c r="D4" s="149" t="s">
        <v>141</v>
      </c>
      <c r="E4" s="149" t="s">
        <v>142</v>
      </c>
      <c r="F4" s="150" t="s">
        <v>143</v>
      </c>
      <c r="G4" s="149" t="s">
        <v>141</v>
      </c>
      <c r="H4" s="149" t="s">
        <v>142</v>
      </c>
      <c r="I4" s="150" t="s">
        <v>144</v>
      </c>
      <c r="J4" s="151" t="s">
        <v>141</v>
      </c>
      <c r="K4" s="149" t="s">
        <v>141</v>
      </c>
      <c r="L4" s="149" t="s">
        <v>142</v>
      </c>
      <c r="M4" s="149" t="s">
        <v>144</v>
      </c>
    </row>
    <row r="5" spans="2:20" ht="18" customHeight="1" x14ac:dyDescent="0.25">
      <c r="B5" s="194" t="s">
        <v>179</v>
      </c>
      <c r="C5" s="195" t="s">
        <v>180</v>
      </c>
      <c r="D5" s="196">
        <v>968700</v>
      </c>
      <c r="E5" s="196">
        <v>12928300</v>
      </c>
      <c r="F5" s="197">
        <v>7.0000000000000007E-2</v>
      </c>
      <c r="G5" s="196">
        <v>928800</v>
      </c>
      <c r="H5" s="196">
        <v>12649500</v>
      </c>
      <c r="I5" s="197">
        <v>7.0000000000000007E-2</v>
      </c>
      <c r="J5" s="198" t="s">
        <v>145</v>
      </c>
      <c r="K5" s="196">
        <v>1897400</v>
      </c>
      <c r="L5" s="196">
        <v>25577900</v>
      </c>
      <c r="M5" s="197">
        <v>7.0000000000000007E-2</v>
      </c>
    </row>
    <row r="6" spans="2:20" ht="13.5" customHeight="1" x14ac:dyDescent="0.25">
      <c r="B6" s="155" t="s">
        <v>181</v>
      </c>
      <c r="C6" s="199" t="s">
        <v>182</v>
      </c>
      <c r="D6" s="186">
        <v>36600</v>
      </c>
      <c r="E6" s="186">
        <v>567700</v>
      </c>
      <c r="F6" s="187">
        <v>0.06</v>
      </c>
      <c r="G6" s="186">
        <v>33800</v>
      </c>
      <c r="H6" s="186">
        <v>547300</v>
      </c>
      <c r="I6" s="187">
        <v>0.06</v>
      </c>
      <c r="J6" s="200" t="s">
        <v>145</v>
      </c>
      <c r="K6" s="186">
        <v>70400</v>
      </c>
      <c r="L6" s="186">
        <v>1115000</v>
      </c>
      <c r="M6" s="187">
        <v>0.06</v>
      </c>
      <c r="O6" s="87"/>
      <c r="P6" s="87"/>
      <c r="Q6" s="87"/>
      <c r="R6" s="87"/>
      <c r="S6" s="87"/>
      <c r="T6" s="87"/>
    </row>
    <row r="7" spans="2:20" ht="13.5" customHeight="1" x14ac:dyDescent="0.2">
      <c r="B7" s="152" t="s">
        <v>183</v>
      </c>
      <c r="C7" s="201" t="s">
        <v>184</v>
      </c>
      <c r="D7" s="153">
        <v>6600</v>
      </c>
      <c r="E7" s="153">
        <v>109100</v>
      </c>
      <c r="F7" s="185">
        <v>0.06</v>
      </c>
      <c r="G7" s="153">
        <v>5900</v>
      </c>
      <c r="H7" s="153">
        <v>105500</v>
      </c>
      <c r="I7" s="185">
        <v>0.06</v>
      </c>
      <c r="J7" s="202" t="s">
        <v>145</v>
      </c>
      <c r="K7" s="153">
        <v>12500</v>
      </c>
      <c r="L7" s="153">
        <v>214600</v>
      </c>
      <c r="M7" s="185">
        <v>0.06</v>
      </c>
      <c r="O7" s="87"/>
      <c r="P7" s="87"/>
      <c r="Q7" s="87"/>
      <c r="R7" s="87"/>
      <c r="S7" s="87"/>
      <c r="T7" s="87"/>
    </row>
    <row r="8" spans="2:20" ht="13.5" customHeight="1" x14ac:dyDescent="0.2">
      <c r="B8" s="152" t="s">
        <v>185</v>
      </c>
      <c r="C8" s="201" t="s">
        <v>186</v>
      </c>
      <c r="D8" s="153">
        <v>1500</v>
      </c>
      <c r="E8" s="153">
        <v>24400</v>
      </c>
      <c r="F8" s="185">
        <v>0.06</v>
      </c>
      <c r="G8" s="153">
        <v>1300</v>
      </c>
      <c r="H8" s="153">
        <v>23800</v>
      </c>
      <c r="I8" s="185">
        <v>0.05</v>
      </c>
      <c r="J8" s="202" t="s">
        <v>145</v>
      </c>
      <c r="K8" s="153">
        <v>2700</v>
      </c>
      <c r="L8" s="153">
        <v>48200</v>
      </c>
      <c r="M8" s="185">
        <v>0.06</v>
      </c>
      <c r="O8" s="87"/>
      <c r="P8" s="87"/>
      <c r="Q8" s="87"/>
      <c r="R8" s="87"/>
      <c r="S8" s="87"/>
      <c r="T8" s="87"/>
    </row>
    <row r="9" spans="2:20" ht="13.5" customHeight="1" x14ac:dyDescent="0.2">
      <c r="B9" s="152" t="s">
        <v>187</v>
      </c>
      <c r="C9" s="201" t="s">
        <v>188</v>
      </c>
      <c r="D9" s="153">
        <v>1000</v>
      </c>
      <c r="E9" s="153">
        <v>19400</v>
      </c>
      <c r="F9" s="185">
        <v>0.05</v>
      </c>
      <c r="G9" s="153">
        <v>1000</v>
      </c>
      <c r="H9" s="153">
        <v>18400</v>
      </c>
      <c r="I9" s="185">
        <v>0.06</v>
      </c>
      <c r="J9" s="202" t="s">
        <v>145</v>
      </c>
      <c r="K9" s="153">
        <v>2100</v>
      </c>
      <c r="L9" s="153">
        <v>37800</v>
      </c>
      <c r="M9" s="185">
        <v>0.05</v>
      </c>
      <c r="O9" s="87"/>
      <c r="P9" s="87"/>
      <c r="Q9" s="87"/>
      <c r="R9" s="87"/>
      <c r="S9" s="87"/>
      <c r="T9" s="87"/>
    </row>
    <row r="10" spans="2:20" ht="13.5" customHeight="1" x14ac:dyDescent="0.2">
      <c r="B10" s="152" t="s">
        <v>189</v>
      </c>
      <c r="C10" s="201" t="s">
        <v>190</v>
      </c>
      <c r="D10" s="153">
        <v>1500</v>
      </c>
      <c r="E10" s="153">
        <v>29100</v>
      </c>
      <c r="F10" s="185">
        <v>0.05</v>
      </c>
      <c r="G10" s="153">
        <v>1500</v>
      </c>
      <c r="H10" s="153">
        <v>28700</v>
      </c>
      <c r="I10" s="185">
        <v>0.05</v>
      </c>
      <c r="J10" s="202" t="s">
        <v>145</v>
      </c>
      <c r="K10" s="153">
        <v>3000</v>
      </c>
      <c r="L10" s="153">
        <v>57800</v>
      </c>
      <c r="M10" s="185">
        <v>0.05</v>
      </c>
      <c r="S10" s="87"/>
      <c r="T10" s="87"/>
    </row>
    <row r="11" spans="2:20" ht="13.5" customHeight="1" x14ac:dyDescent="0.2">
      <c r="B11" s="152" t="s">
        <v>191</v>
      </c>
      <c r="C11" s="201" t="s">
        <v>192</v>
      </c>
      <c r="D11" s="153">
        <v>4900</v>
      </c>
      <c r="E11" s="153">
        <v>68600</v>
      </c>
      <c r="F11" s="185">
        <v>7.0000000000000007E-2</v>
      </c>
      <c r="G11" s="153">
        <v>4000</v>
      </c>
      <c r="H11" s="153">
        <v>64100</v>
      </c>
      <c r="I11" s="185">
        <v>0.06</v>
      </c>
      <c r="J11" s="202" t="s">
        <v>145</v>
      </c>
      <c r="K11" s="153">
        <v>8900</v>
      </c>
      <c r="L11" s="153">
        <v>132700</v>
      </c>
      <c r="M11" s="185">
        <v>7.0000000000000007E-2</v>
      </c>
    </row>
    <row r="12" spans="2:20" ht="13.5" customHeight="1" x14ac:dyDescent="0.2">
      <c r="B12" s="152" t="s">
        <v>193</v>
      </c>
      <c r="C12" s="201" t="s">
        <v>194</v>
      </c>
      <c r="D12" s="153">
        <v>1600</v>
      </c>
      <c r="E12" s="153">
        <v>28800</v>
      </c>
      <c r="F12" s="185">
        <v>0.05</v>
      </c>
      <c r="G12" s="153">
        <v>1300</v>
      </c>
      <c r="H12" s="153">
        <v>27300</v>
      </c>
      <c r="I12" s="185">
        <v>0.05</v>
      </c>
      <c r="J12" s="202" t="s">
        <v>145</v>
      </c>
      <c r="K12" s="153">
        <v>2900</v>
      </c>
      <c r="L12" s="153">
        <v>56100</v>
      </c>
      <c r="M12" s="185">
        <v>0.05</v>
      </c>
    </row>
    <row r="13" spans="2:20" ht="13.5" customHeight="1" x14ac:dyDescent="0.2">
      <c r="B13" s="152" t="s">
        <v>195</v>
      </c>
      <c r="C13" s="201" t="s">
        <v>196</v>
      </c>
      <c r="D13" s="153">
        <v>2400</v>
      </c>
      <c r="E13" s="153">
        <v>43600</v>
      </c>
      <c r="F13" s="185">
        <v>0.06</v>
      </c>
      <c r="G13" s="153">
        <v>2200</v>
      </c>
      <c r="H13" s="153">
        <v>41700</v>
      </c>
      <c r="I13" s="185">
        <v>0.05</v>
      </c>
      <c r="J13" s="202" t="s">
        <v>145</v>
      </c>
      <c r="K13" s="153">
        <v>4600</v>
      </c>
      <c r="L13" s="153">
        <v>85300</v>
      </c>
      <c r="M13" s="185">
        <v>0.05</v>
      </c>
    </row>
    <row r="14" spans="2:20" ht="13.5" customHeight="1" x14ac:dyDescent="0.25">
      <c r="B14" s="203" t="s">
        <v>197</v>
      </c>
      <c r="C14" s="204" t="s">
        <v>198</v>
      </c>
      <c r="D14" s="186">
        <v>17100</v>
      </c>
      <c r="E14" s="186">
        <v>244600</v>
      </c>
      <c r="F14" s="187">
        <v>7.0000000000000007E-2</v>
      </c>
      <c r="G14" s="186">
        <v>16700</v>
      </c>
      <c r="H14" s="186">
        <v>237900</v>
      </c>
      <c r="I14" s="187">
        <v>7.0000000000000007E-2</v>
      </c>
      <c r="J14" s="200" t="s">
        <v>145</v>
      </c>
      <c r="K14" s="186">
        <v>33800</v>
      </c>
      <c r="L14" s="186">
        <v>482400</v>
      </c>
      <c r="M14" s="187">
        <v>7.0000000000000007E-2</v>
      </c>
    </row>
    <row r="15" spans="2:20" ht="13.5" customHeight="1" x14ac:dyDescent="0.2">
      <c r="B15" s="205" t="s">
        <v>199</v>
      </c>
      <c r="C15" s="206" t="s">
        <v>200</v>
      </c>
      <c r="D15" s="153">
        <v>3500</v>
      </c>
      <c r="E15" s="153">
        <v>44200</v>
      </c>
      <c r="F15" s="185">
        <v>0.08</v>
      </c>
      <c r="G15" s="153">
        <v>3200</v>
      </c>
      <c r="H15" s="153">
        <v>42900</v>
      </c>
      <c r="I15" s="185">
        <v>0.08</v>
      </c>
      <c r="J15" s="202" t="s">
        <v>145</v>
      </c>
      <c r="K15" s="153">
        <v>6700</v>
      </c>
      <c r="L15" s="153">
        <v>87100</v>
      </c>
      <c r="M15" s="185">
        <v>0.08</v>
      </c>
    </row>
    <row r="16" spans="2:20" ht="13.5" customHeight="1" x14ac:dyDescent="0.2">
      <c r="B16" s="205" t="s">
        <v>201</v>
      </c>
      <c r="C16" s="206" t="s">
        <v>202</v>
      </c>
      <c r="D16" s="153">
        <v>4600</v>
      </c>
      <c r="E16" s="153">
        <v>60000</v>
      </c>
      <c r="F16" s="185">
        <v>0.08</v>
      </c>
      <c r="G16" s="153">
        <v>4900</v>
      </c>
      <c r="H16" s="153">
        <v>60900</v>
      </c>
      <c r="I16" s="185">
        <v>0.08</v>
      </c>
      <c r="J16" s="202" t="s">
        <v>145</v>
      </c>
      <c r="K16" s="153">
        <v>9600</v>
      </c>
      <c r="L16" s="153">
        <v>120900</v>
      </c>
      <c r="M16" s="185">
        <v>0.08</v>
      </c>
    </row>
    <row r="17" spans="2:13" ht="13.5" customHeight="1" x14ac:dyDescent="0.2">
      <c r="B17" s="205" t="s">
        <v>203</v>
      </c>
      <c r="C17" s="206" t="s">
        <v>204</v>
      </c>
      <c r="D17" s="153">
        <v>3100</v>
      </c>
      <c r="E17" s="153">
        <v>49200</v>
      </c>
      <c r="F17" s="185">
        <v>0.06</v>
      </c>
      <c r="G17" s="153">
        <v>3000</v>
      </c>
      <c r="H17" s="153">
        <v>46000</v>
      </c>
      <c r="I17" s="185">
        <v>7.0000000000000007E-2</v>
      </c>
      <c r="J17" s="202" t="s">
        <v>145</v>
      </c>
      <c r="K17" s="153">
        <v>6200</v>
      </c>
      <c r="L17" s="153">
        <v>95200</v>
      </c>
      <c r="M17" s="185">
        <v>0.06</v>
      </c>
    </row>
    <row r="18" spans="2:13" ht="13.5" customHeight="1" x14ac:dyDescent="0.2">
      <c r="B18" s="205" t="s">
        <v>205</v>
      </c>
      <c r="C18" s="206" t="s">
        <v>206</v>
      </c>
      <c r="D18" s="153">
        <v>2100</v>
      </c>
      <c r="E18" s="153">
        <v>32000</v>
      </c>
      <c r="F18" s="185">
        <v>7.0000000000000007E-2</v>
      </c>
      <c r="G18" s="153">
        <v>2000</v>
      </c>
      <c r="H18" s="153">
        <v>30700</v>
      </c>
      <c r="I18" s="185">
        <v>0.06</v>
      </c>
      <c r="J18" s="202" t="s">
        <v>145</v>
      </c>
      <c r="K18" s="153">
        <v>4100</v>
      </c>
      <c r="L18" s="153">
        <v>62700</v>
      </c>
      <c r="M18" s="185">
        <v>7.0000000000000007E-2</v>
      </c>
    </row>
    <row r="19" spans="2:13" ht="13.5" customHeight="1" x14ac:dyDescent="0.2">
      <c r="B19" s="205" t="s">
        <v>207</v>
      </c>
      <c r="C19" s="206" t="s">
        <v>208</v>
      </c>
      <c r="D19" s="153">
        <v>3700</v>
      </c>
      <c r="E19" s="153">
        <v>59300</v>
      </c>
      <c r="F19" s="185">
        <v>0.06</v>
      </c>
      <c r="G19" s="153">
        <v>3500</v>
      </c>
      <c r="H19" s="153">
        <v>57400</v>
      </c>
      <c r="I19" s="185">
        <v>0.06</v>
      </c>
      <c r="J19" s="202" t="s">
        <v>145</v>
      </c>
      <c r="K19" s="153">
        <v>7200</v>
      </c>
      <c r="L19" s="153">
        <v>116700</v>
      </c>
      <c r="M19" s="185">
        <v>0.06</v>
      </c>
    </row>
    <row r="20" spans="2:13" ht="13.5" customHeight="1" x14ac:dyDescent="0.25">
      <c r="B20" s="207" t="s">
        <v>209</v>
      </c>
      <c r="C20" s="208" t="s">
        <v>210</v>
      </c>
      <c r="D20" s="183">
        <v>123800</v>
      </c>
      <c r="E20" s="183">
        <v>1662800</v>
      </c>
      <c r="F20" s="184">
        <v>7.0000000000000007E-2</v>
      </c>
      <c r="G20" s="183">
        <v>121200</v>
      </c>
      <c r="H20" s="183">
        <v>1618600</v>
      </c>
      <c r="I20" s="184">
        <v>7.0000000000000007E-2</v>
      </c>
      <c r="J20" s="209" t="s">
        <v>145</v>
      </c>
      <c r="K20" s="183">
        <v>244900</v>
      </c>
      <c r="L20" s="183">
        <v>3281400</v>
      </c>
      <c r="M20" s="184">
        <v>7.0000000000000007E-2</v>
      </c>
    </row>
    <row r="21" spans="2:13" ht="13.5" customHeight="1" x14ac:dyDescent="0.2">
      <c r="B21" s="156" t="s">
        <v>211</v>
      </c>
      <c r="C21" s="210" t="s">
        <v>212</v>
      </c>
      <c r="D21" s="153">
        <v>2000</v>
      </c>
      <c r="E21" s="153">
        <v>29700</v>
      </c>
      <c r="F21" s="185">
        <v>7.0000000000000007E-2</v>
      </c>
      <c r="G21" s="153">
        <v>2500</v>
      </c>
      <c r="H21" s="153">
        <v>32600</v>
      </c>
      <c r="I21" s="185">
        <v>0.08</v>
      </c>
      <c r="J21" s="202" t="s">
        <v>145</v>
      </c>
      <c r="K21" s="153">
        <v>4500</v>
      </c>
      <c r="L21" s="153">
        <v>62300</v>
      </c>
      <c r="M21" s="185">
        <v>7.0000000000000007E-2</v>
      </c>
    </row>
    <row r="22" spans="2:13" ht="13.5" customHeight="1" x14ac:dyDescent="0.2">
      <c r="B22" s="156" t="s">
        <v>213</v>
      </c>
      <c r="C22" s="210" t="s">
        <v>214</v>
      </c>
      <c r="D22" s="153">
        <v>2300</v>
      </c>
      <c r="E22" s="153">
        <v>30200</v>
      </c>
      <c r="F22" s="185">
        <v>0.08</v>
      </c>
      <c r="G22" s="153">
        <v>2600</v>
      </c>
      <c r="H22" s="153">
        <v>28600</v>
      </c>
      <c r="I22" s="185">
        <v>0.09</v>
      </c>
      <c r="J22" s="202" t="s">
        <v>145</v>
      </c>
      <c r="K22" s="153">
        <v>5000</v>
      </c>
      <c r="L22" s="153">
        <v>58900</v>
      </c>
      <c r="M22" s="185">
        <v>0.08</v>
      </c>
    </row>
    <row r="23" spans="2:13" ht="13.5" customHeight="1" x14ac:dyDescent="0.2">
      <c r="B23" s="156" t="s">
        <v>215</v>
      </c>
      <c r="C23" s="210" t="s">
        <v>216</v>
      </c>
      <c r="D23" s="153">
        <v>7100</v>
      </c>
      <c r="E23" s="153">
        <v>90700</v>
      </c>
      <c r="F23" s="185">
        <v>0.08</v>
      </c>
      <c r="G23" s="153">
        <v>6100</v>
      </c>
      <c r="H23" s="153">
        <v>90300</v>
      </c>
      <c r="I23" s="185">
        <v>7.0000000000000007E-2</v>
      </c>
      <c r="J23" s="202" t="s">
        <v>145</v>
      </c>
      <c r="K23" s="153">
        <v>13100</v>
      </c>
      <c r="L23" s="153">
        <v>181000</v>
      </c>
      <c r="M23" s="185">
        <v>7.0000000000000007E-2</v>
      </c>
    </row>
    <row r="24" spans="2:13" ht="13.5" customHeight="1" x14ac:dyDescent="0.2">
      <c r="B24" s="156" t="s">
        <v>217</v>
      </c>
      <c r="C24" s="210" t="s">
        <v>218</v>
      </c>
      <c r="D24" s="153">
        <v>6500</v>
      </c>
      <c r="E24" s="153">
        <v>82400</v>
      </c>
      <c r="F24" s="185">
        <v>0.08</v>
      </c>
      <c r="G24" s="153">
        <v>5800</v>
      </c>
      <c r="H24" s="153">
        <v>80800</v>
      </c>
      <c r="I24" s="185">
        <v>7.0000000000000007E-2</v>
      </c>
      <c r="J24" s="202" t="s">
        <v>145</v>
      </c>
      <c r="K24" s="153">
        <v>12200</v>
      </c>
      <c r="L24" s="153">
        <v>163200</v>
      </c>
      <c r="M24" s="185">
        <v>0.08</v>
      </c>
    </row>
    <row r="25" spans="2:13" ht="13.5" customHeight="1" x14ac:dyDescent="0.2">
      <c r="B25" s="156" t="s">
        <v>219</v>
      </c>
      <c r="C25" s="210" t="s">
        <v>220</v>
      </c>
      <c r="D25" s="153">
        <v>1900</v>
      </c>
      <c r="E25" s="153">
        <v>30500</v>
      </c>
      <c r="F25" s="185">
        <v>0.06</v>
      </c>
      <c r="G25" s="153">
        <v>1700</v>
      </c>
      <c r="H25" s="153">
        <v>30000</v>
      </c>
      <c r="I25" s="185">
        <v>0.06</v>
      </c>
      <c r="J25" s="202" t="s">
        <v>145</v>
      </c>
      <c r="K25" s="153">
        <v>3600</v>
      </c>
      <c r="L25" s="153">
        <v>60400</v>
      </c>
      <c r="M25" s="185">
        <v>0.06</v>
      </c>
    </row>
    <row r="26" spans="2:13" ht="13.5" customHeight="1" x14ac:dyDescent="0.2">
      <c r="B26" s="156" t="s">
        <v>221</v>
      </c>
      <c r="C26" s="210" t="s">
        <v>222</v>
      </c>
      <c r="D26" s="153">
        <v>3800</v>
      </c>
      <c r="E26" s="153">
        <v>52600</v>
      </c>
      <c r="F26" s="185">
        <v>7.0000000000000007E-2</v>
      </c>
      <c r="G26" s="153">
        <v>3300</v>
      </c>
      <c r="H26" s="153">
        <v>52000</v>
      </c>
      <c r="I26" s="185">
        <v>0.06</v>
      </c>
      <c r="J26" s="202" t="s">
        <v>145</v>
      </c>
      <c r="K26" s="153">
        <v>7100</v>
      </c>
      <c r="L26" s="153">
        <v>104600</v>
      </c>
      <c r="M26" s="185">
        <v>7.0000000000000007E-2</v>
      </c>
    </row>
    <row r="27" spans="2:13" ht="13.5" customHeight="1" x14ac:dyDescent="0.25">
      <c r="B27" s="203" t="s">
        <v>223</v>
      </c>
      <c r="C27" s="204" t="s">
        <v>224</v>
      </c>
      <c r="D27" s="186">
        <v>8000</v>
      </c>
      <c r="E27" s="186">
        <v>114900</v>
      </c>
      <c r="F27" s="187">
        <v>7.0000000000000007E-2</v>
      </c>
      <c r="G27" s="186">
        <v>6300</v>
      </c>
      <c r="H27" s="186">
        <v>112300</v>
      </c>
      <c r="I27" s="187">
        <v>0.06</v>
      </c>
      <c r="J27" s="200" t="s">
        <v>145</v>
      </c>
      <c r="K27" s="186">
        <v>14300</v>
      </c>
      <c r="L27" s="186">
        <v>227200</v>
      </c>
      <c r="M27" s="187">
        <v>0.06</v>
      </c>
    </row>
    <row r="28" spans="2:13" ht="13.5" customHeight="1" x14ac:dyDescent="0.2">
      <c r="B28" s="205" t="s">
        <v>225</v>
      </c>
      <c r="C28" s="206" t="s">
        <v>226</v>
      </c>
      <c r="D28" s="153">
        <v>1400</v>
      </c>
      <c r="E28" s="153">
        <v>21800</v>
      </c>
      <c r="F28" s="185">
        <v>0.06</v>
      </c>
      <c r="G28" s="153">
        <v>1300</v>
      </c>
      <c r="H28" s="153">
        <v>21200</v>
      </c>
      <c r="I28" s="185">
        <v>0.06</v>
      </c>
      <c r="J28" s="202" t="s">
        <v>145</v>
      </c>
      <c r="K28" s="153">
        <v>2700</v>
      </c>
      <c r="L28" s="153">
        <v>42900</v>
      </c>
      <c r="M28" s="185">
        <v>0.06</v>
      </c>
    </row>
    <row r="29" spans="2:13" ht="13.5" customHeight="1" x14ac:dyDescent="0.2">
      <c r="B29" s="205" t="s">
        <v>227</v>
      </c>
      <c r="C29" s="206" t="s">
        <v>228</v>
      </c>
      <c r="D29" s="153">
        <v>800</v>
      </c>
      <c r="E29" s="153">
        <v>15600</v>
      </c>
      <c r="F29" s="185">
        <v>0.05</v>
      </c>
      <c r="G29" s="153">
        <v>600</v>
      </c>
      <c r="H29" s="153">
        <v>16000</v>
      </c>
      <c r="I29" s="185">
        <v>0.04</v>
      </c>
      <c r="J29" s="202" t="s">
        <v>145</v>
      </c>
      <c r="K29" s="153">
        <v>1500</v>
      </c>
      <c r="L29" s="153">
        <v>31600</v>
      </c>
      <c r="M29" s="185">
        <v>0.05</v>
      </c>
    </row>
    <row r="30" spans="2:13" ht="13.5" customHeight="1" x14ac:dyDescent="0.2">
      <c r="B30" s="205" t="s">
        <v>229</v>
      </c>
      <c r="C30" s="206" t="s">
        <v>230</v>
      </c>
      <c r="D30" s="153">
        <v>1900</v>
      </c>
      <c r="E30" s="153">
        <v>26400</v>
      </c>
      <c r="F30" s="185">
        <v>7.0000000000000007E-2</v>
      </c>
      <c r="G30" s="153">
        <v>1400</v>
      </c>
      <c r="H30" s="153">
        <v>25800</v>
      </c>
      <c r="I30" s="185">
        <v>0.05</v>
      </c>
      <c r="J30" s="202" t="s">
        <v>145</v>
      </c>
      <c r="K30" s="153">
        <v>3300</v>
      </c>
      <c r="L30" s="153">
        <v>52200</v>
      </c>
      <c r="M30" s="185">
        <v>0.06</v>
      </c>
    </row>
    <row r="31" spans="2:13" ht="13.5" customHeight="1" x14ac:dyDescent="0.2">
      <c r="B31" s="205" t="s">
        <v>231</v>
      </c>
      <c r="C31" s="206" t="s">
        <v>232</v>
      </c>
      <c r="D31" s="153">
        <v>800</v>
      </c>
      <c r="E31" s="153">
        <v>15200</v>
      </c>
      <c r="F31" s="185">
        <v>0.05</v>
      </c>
      <c r="G31" s="153">
        <v>600</v>
      </c>
      <c r="H31" s="153">
        <v>15500</v>
      </c>
      <c r="I31" s="185">
        <v>0.04</v>
      </c>
      <c r="J31" s="202" t="s">
        <v>145</v>
      </c>
      <c r="K31" s="153">
        <v>1400</v>
      </c>
      <c r="L31" s="153">
        <v>30600</v>
      </c>
      <c r="M31" s="185">
        <v>0.05</v>
      </c>
    </row>
    <row r="32" spans="2:13" ht="13.5" customHeight="1" x14ac:dyDescent="0.2">
      <c r="B32" s="205" t="s">
        <v>233</v>
      </c>
      <c r="C32" s="206" t="s">
        <v>234</v>
      </c>
      <c r="D32" s="153">
        <v>1000</v>
      </c>
      <c r="E32" s="153">
        <v>12300</v>
      </c>
      <c r="F32" s="185">
        <v>0.08</v>
      </c>
      <c r="G32" s="153">
        <v>700</v>
      </c>
      <c r="H32" s="153">
        <v>11400</v>
      </c>
      <c r="I32" s="185">
        <v>0.06</v>
      </c>
      <c r="J32" s="202" t="s">
        <v>145</v>
      </c>
      <c r="K32" s="153">
        <v>1700</v>
      </c>
      <c r="L32" s="153">
        <v>23600</v>
      </c>
      <c r="M32" s="185">
        <v>7.0000000000000007E-2</v>
      </c>
    </row>
    <row r="33" spans="2:13" ht="13.5" customHeight="1" x14ac:dyDescent="0.2">
      <c r="B33" s="205" t="s">
        <v>235</v>
      </c>
      <c r="C33" s="206" t="s">
        <v>236</v>
      </c>
      <c r="D33" s="153">
        <v>2100</v>
      </c>
      <c r="E33" s="153">
        <v>23700</v>
      </c>
      <c r="F33" s="185">
        <v>0.09</v>
      </c>
      <c r="G33" s="153">
        <v>1700</v>
      </c>
      <c r="H33" s="153">
        <v>22500</v>
      </c>
      <c r="I33" s="185">
        <v>0.08</v>
      </c>
      <c r="J33" s="202" t="s">
        <v>145</v>
      </c>
      <c r="K33" s="153">
        <v>3800</v>
      </c>
      <c r="L33" s="153">
        <v>46200</v>
      </c>
      <c r="M33" s="185">
        <v>0.08</v>
      </c>
    </row>
    <row r="34" spans="2:13" ht="13.5" customHeight="1" x14ac:dyDescent="0.25">
      <c r="B34" s="203" t="s">
        <v>237</v>
      </c>
      <c r="C34" s="204" t="s">
        <v>238</v>
      </c>
      <c r="D34" s="186">
        <v>50400</v>
      </c>
      <c r="E34" s="186">
        <v>641900</v>
      </c>
      <c r="F34" s="187">
        <v>0.08</v>
      </c>
      <c r="G34" s="186">
        <v>53500</v>
      </c>
      <c r="H34" s="186">
        <v>633100</v>
      </c>
      <c r="I34" s="187">
        <v>0.08</v>
      </c>
      <c r="J34" s="200" t="s">
        <v>145</v>
      </c>
      <c r="K34" s="186">
        <v>103900</v>
      </c>
      <c r="L34" s="186">
        <v>1275000</v>
      </c>
      <c r="M34" s="187">
        <v>0.08</v>
      </c>
    </row>
    <row r="35" spans="2:13" ht="13.5" customHeight="1" x14ac:dyDescent="0.2">
      <c r="B35" s="205" t="s">
        <v>239</v>
      </c>
      <c r="C35" s="206" t="s">
        <v>240</v>
      </c>
      <c r="D35" s="153">
        <v>4900</v>
      </c>
      <c r="E35" s="153">
        <v>61500</v>
      </c>
      <c r="F35" s="185">
        <v>0.08</v>
      </c>
      <c r="G35" s="153">
        <v>5300</v>
      </c>
      <c r="H35" s="153">
        <v>62700</v>
      </c>
      <c r="I35" s="185">
        <v>0.08</v>
      </c>
      <c r="J35" s="202" t="s">
        <v>145</v>
      </c>
      <c r="K35" s="153">
        <v>10100</v>
      </c>
      <c r="L35" s="153">
        <v>124200</v>
      </c>
      <c r="M35" s="185">
        <v>0.08</v>
      </c>
    </row>
    <row r="36" spans="2:13" ht="13.5" customHeight="1" x14ac:dyDescent="0.2">
      <c r="B36" s="205" t="s">
        <v>241</v>
      </c>
      <c r="C36" s="206" t="s">
        <v>242</v>
      </c>
      <c r="D36" s="153">
        <v>3600</v>
      </c>
      <c r="E36" s="153">
        <v>44600</v>
      </c>
      <c r="F36" s="185">
        <v>0.08</v>
      </c>
      <c r="G36" s="153">
        <v>3500</v>
      </c>
      <c r="H36" s="153">
        <v>42400</v>
      </c>
      <c r="I36" s="185">
        <v>0.08</v>
      </c>
      <c r="J36" s="202" t="s">
        <v>145</v>
      </c>
      <c r="K36" s="153">
        <v>7100</v>
      </c>
      <c r="L36" s="153">
        <v>87000</v>
      </c>
      <c r="M36" s="185">
        <v>0.08</v>
      </c>
    </row>
    <row r="37" spans="2:13" ht="13.5" customHeight="1" x14ac:dyDescent="0.2">
      <c r="B37" s="205" t="s">
        <v>243</v>
      </c>
      <c r="C37" s="206" t="s">
        <v>244</v>
      </c>
      <c r="D37" s="153">
        <v>10300</v>
      </c>
      <c r="E37" s="153">
        <v>117900</v>
      </c>
      <c r="F37" s="185">
        <v>0.09</v>
      </c>
      <c r="G37" s="153">
        <v>12700</v>
      </c>
      <c r="H37" s="153">
        <v>123300</v>
      </c>
      <c r="I37" s="185">
        <v>0.1</v>
      </c>
      <c r="J37" s="202" t="s">
        <v>145</v>
      </c>
      <c r="K37" s="153">
        <v>23000</v>
      </c>
      <c r="L37" s="153">
        <v>241200</v>
      </c>
      <c r="M37" s="185">
        <v>0.1</v>
      </c>
    </row>
    <row r="38" spans="2:13" ht="13.5" customHeight="1" x14ac:dyDescent="0.2">
      <c r="B38" s="205" t="s">
        <v>245</v>
      </c>
      <c r="C38" s="206" t="s">
        <v>246</v>
      </c>
      <c r="D38" s="153">
        <v>3600</v>
      </c>
      <c r="E38" s="153">
        <v>50200</v>
      </c>
      <c r="F38" s="185">
        <v>7.0000000000000007E-2</v>
      </c>
      <c r="G38" s="153">
        <v>4000</v>
      </c>
      <c r="H38" s="153">
        <v>49700</v>
      </c>
      <c r="I38" s="185">
        <v>0.08</v>
      </c>
      <c r="J38" s="202" t="s">
        <v>145</v>
      </c>
      <c r="K38" s="153">
        <v>7600</v>
      </c>
      <c r="L38" s="153">
        <v>99900</v>
      </c>
      <c r="M38" s="185">
        <v>0.08</v>
      </c>
    </row>
    <row r="39" spans="2:13" ht="13.5" customHeight="1" x14ac:dyDescent="0.2">
      <c r="B39" s="205" t="s">
        <v>247</v>
      </c>
      <c r="C39" s="206" t="s">
        <v>248</v>
      </c>
      <c r="D39" s="153">
        <v>3200</v>
      </c>
      <c r="E39" s="153">
        <v>47500</v>
      </c>
      <c r="F39" s="185">
        <v>7.0000000000000007E-2</v>
      </c>
      <c r="G39" s="153">
        <v>3500</v>
      </c>
      <c r="H39" s="153">
        <v>47000</v>
      </c>
      <c r="I39" s="185">
        <v>7.0000000000000007E-2</v>
      </c>
      <c r="J39" s="202" t="s">
        <v>145</v>
      </c>
      <c r="K39" s="153">
        <v>6700</v>
      </c>
      <c r="L39" s="153">
        <v>94500</v>
      </c>
      <c r="M39" s="185">
        <v>7.0000000000000007E-2</v>
      </c>
    </row>
    <row r="40" spans="2:13" ht="13.5" customHeight="1" x14ac:dyDescent="0.2">
      <c r="B40" s="205" t="s">
        <v>249</v>
      </c>
      <c r="C40" s="206" t="s">
        <v>250</v>
      </c>
      <c r="D40" s="153">
        <v>5500</v>
      </c>
      <c r="E40" s="153">
        <v>62600</v>
      </c>
      <c r="F40" s="185">
        <v>0.09</v>
      </c>
      <c r="G40" s="153">
        <v>5600</v>
      </c>
      <c r="H40" s="153">
        <v>62200</v>
      </c>
      <c r="I40" s="185">
        <v>0.09</v>
      </c>
      <c r="J40" s="202" t="s">
        <v>145</v>
      </c>
      <c r="K40" s="153">
        <v>11200</v>
      </c>
      <c r="L40" s="153">
        <v>124800</v>
      </c>
      <c r="M40" s="185">
        <v>0.09</v>
      </c>
    </row>
    <row r="41" spans="2:13" ht="13.5" customHeight="1" x14ac:dyDescent="0.2">
      <c r="B41" s="205" t="s">
        <v>251</v>
      </c>
      <c r="C41" s="206" t="s">
        <v>252</v>
      </c>
      <c r="D41" s="153">
        <v>5700</v>
      </c>
      <c r="E41" s="153">
        <v>70900</v>
      </c>
      <c r="F41" s="185">
        <v>0.08</v>
      </c>
      <c r="G41" s="153">
        <v>5500</v>
      </c>
      <c r="H41" s="153">
        <v>66400</v>
      </c>
      <c r="I41" s="185">
        <v>0.08</v>
      </c>
      <c r="J41" s="202" t="s">
        <v>145</v>
      </c>
      <c r="K41" s="153">
        <v>11200</v>
      </c>
      <c r="L41" s="153">
        <v>137300</v>
      </c>
      <c r="M41" s="185">
        <v>0.08</v>
      </c>
    </row>
    <row r="42" spans="2:13" ht="13.5" customHeight="1" x14ac:dyDescent="0.2">
      <c r="B42" s="205" t="s">
        <v>253</v>
      </c>
      <c r="C42" s="206" t="s">
        <v>254</v>
      </c>
      <c r="D42" s="153">
        <v>3900</v>
      </c>
      <c r="E42" s="153">
        <v>54100</v>
      </c>
      <c r="F42" s="185">
        <v>7.0000000000000007E-2</v>
      </c>
      <c r="G42" s="153">
        <v>4000</v>
      </c>
      <c r="H42" s="153">
        <v>52400</v>
      </c>
      <c r="I42" s="185">
        <v>0.08</v>
      </c>
      <c r="J42" s="202" t="s">
        <v>145</v>
      </c>
      <c r="K42" s="153">
        <v>7900</v>
      </c>
      <c r="L42" s="153">
        <v>106500</v>
      </c>
      <c r="M42" s="185">
        <v>7.0000000000000007E-2</v>
      </c>
    </row>
    <row r="43" spans="2:13" ht="13.5" customHeight="1" x14ac:dyDescent="0.2">
      <c r="B43" s="205" t="s">
        <v>255</v>
      </c>
      <c r="C43" s="206" t="s">
        <v>256</v>
      </c>
      <c r="D43" s="153">
        <v>4700</v>
      </c>
      <c r="E43" s="153">
        <v>56900</v>
      </c>
      <c r="F43" s="185">
        <v>0.08</v>
      </c>
      <c r="G43" s="153">
        <v>4600</v>
      </c>
      <c r="H43" s="153">
        <v>54800</v>
      </c>
      <c r="I43" s="185">
        <v>0.08</v>
      </c>
      <c r="J43" s="202" t="s">
        <v>145</v>
      </c>
      <c r="K43" s="153">
        <v>9300</v>
      </c>
      <c r="L43" s="153">
        <v>111600</v>
      </c>
      <c r="M43" s="185">
        <v>0.08</v>
      </c>
    </row>
    <row r="44" spans="2:13" ht="13.5" customHeight="1" x14ac:dyDescent="0.2">
      <c r="B44" s="205" t="s">
        <v>257</v>
      </c>
      <c r="C44" s="206" t="s">
        <v>258</v>
      </c>
      <c r="D44" s="153">
        <v>5100</v>
      </c>
      <c r="E44" s="153">
        <v>75700</v>
      </c>
      <c r="F44" s="185">
        <v>7.0000000000000007E-2</v>
      </c>
      <c r="G44" s="153">
        <v>4800</v>
      </c>
      <c r="H44" s="153">
        <v>72300</v>
      </c>
      <c r="I44" s="185">
        <v>7.0000000000000007E-2</v>
      </c>
      <c r="J44" s="202" t="s">
        <v>145</v>
      </c>
      <c r="K44" s="153">
        <v>9900</v>
      </c>
      <c r="L44" s="153">
        <v>148000</v>
      </c>
      <c r="M44" s="185">
        <v>7.0000000000000007E-2</v>
      </c>
    </row>
    <row r="45" spans="2:13" ht="13.5" customHeight="1" x14ac:dyDescent="0.25">
      <c r="B45" s="203" t="s">
        <v>259</v>
      </c>
      <c r="C45" s="204" t="s">
        <v>260</v>
      </c>
      <c r="D45" s="186">
        <v>18600</v>
      </c>
      <c r="E45" s="186">
        <v>269300</v>
      </c>
      <c r="F45" s="187">
        <v>7.0000000000000007E-2</v>
      </c>
      <c r="G45" s="186">
        <v>18400</v>
      </c>
      <c r="H45" s="186">
        <v>263300</v>
      </c>
      <c r="I45" s="187">
        <v>7.0000000000000007E-2</v>
      </c>
      <c r="J45" s="200" t="s">
        <v>145</v>
      </c>
      <c r="K45" s="186">
        <v>37000</v>
      </c>
      <c r="L45" s="186">
        <v>532600</v>
      </c>
      <c r="M45" s="187">
        <v>7.0000000000000007E-2</v>
      </c>
    </row>
    <row r="46" spans="2:13" ht="13.5" customHeight="1" x14ac:dyDescent="0.2">
      <c r="B46" s="205" t="s">
        <v>261</v>
      </c>
      <c r="C46" s="206" t="s">
        <v>262</v>
      </c>
      <c r="D46" s="153">
        <v>1300</v>
      </c>
      <c r="E46" s="153">
        <v>19200</v>
      </c>
      <c r="F46" s="185">
        <v>7.0000000000000007E-2</v>
      </c>
      <c r="G46" s="153">
        <v>1600</v>
      </c>
      <c r="H46" s="153">
        <v>20100</v>
      </c>
      <c r="I46" s="185">
        <v>0.08</v>
      </c>
      <c r="J46" s="202" t="s">
        <v>145</v>
      </c>
      <c r="K46" s="153">
        <v>2900</v>
      </c>
      <c r="L46" s="153">
        <v>39300</v>
      </c>
      <c r="M46" s="185">
        <v>7.0000000000000007E-2</v>
      </c>
    </row>
    <row r="47" spans="2:13" ht="13.5" customHeight="1" x14ac:dyDescent="0.2">
      <c r="B47" s="205" t="s">
        <v>263</v>
      </c>
      <c r="C47" s="206" t="s">
        <v>264</v>
      </c>
      <c r="D47" s="153">
        <v>2000</v>
      </c>
      <c r="E47" s="153">
        <v>27700</v>
      </c>
      <c r="F47" s="185">
        <v>7.0000000000000007E-2</v>
      </c>
      <c r="G47" s="153">
        <v>1900</v>
      </c>
      <c r="H47" s="153">
        <v>26400</v>
      </c>
      <c r="I47" s="185">
        <v>7.0000000000000007E-2</v>
      </c>
      <c r="J47" s="202" t="s">
        <v>145</v>
      </c>
      <c r="K47" s="153">
        <v>3900</v>
      </c>
      <c r="L47" s="153">
        <v>54100</v>
      </c>
      <c r="M47" s="185">
        <v>7.0000000000000007E-2</v>
      </c>
    </row>
    <row r="48" spans="2:13" ht="13.5" customHeight="1" x14ac:dyDescent="0.2">
      <c r="B48" s="205" t="s">
        <v>265</v>
      </c>
      <c r="C48" s="206" t="s">
        <v>266</v>
      </c>
      <c r="D48" s="153">
        <v>1400</v>
      </c>
      <c r="E48" s="153">
        <v>16900</v>
      </c>
      <c r="F48" s="185">
        <v>0.08</v>
      </c>
      <c r="G48" s="153">
        <v>1300</v>
      </c>
      <c r="H48" s="153">
        <v>15900</v>
      </c>
      <c r="I48" s="185">
        <v>0.08</v>
      </c>
      <c r="J48" s="202" t="s">
        <v>145</v>
      </c>
      <c r="K48" s="153">
        <v>2700</v>
      </c>
      <c r="L48" s="153">
        <v>32800</v>
      </c>
      <c r="M48" s="185">
        <v>0.08</v>
      </c>
    </row>
    <row r="49" spans="2:13" ht="13.5" customHeight="1" x14ac:dyDescent="0.2">
      <c r="B49" s="205" t="s">
        <v>267</v>
      </c>
      <c r="C49" s="206" t="s">
        <v>268</v>
      </c>
      <c r="D49" s="153">
        <v>1200</v>
      </c>
      <c r="E49" s="153">
        <v>17400</v>
      </c>
      <c r="F49" s="185">
        <v>7.0000000000000007E-2</v>
      </c>
      <c r="G49" s="153">
        <v>1300</v>
      </c>
      <c r="H49" s="153">
        <v>17200</v>
      </c>
      <c r="I49" s="185">
        <v>0.08</v>
      </c>
      <c r="J49" s="202" t="s">
        <v>145</v>
      </c>
      <c r="K49" s="153">
        <v>2500</v>
      </c>
      <c r="L49" s="153">
        <v>34600</v>
      </c>
      <c r="M49" s="185">
        <v>7.0000000000000007E-2</v>
      </c>
    </row>
    <row r="50" spans="2:13" ht="13.5" customHeight="1" x14ac:dyDescent="0.2">
      <c r="B50" s="205" t="s">
        <v>269</v>
      </c>
      <c r="C50" s="206" t="s">
        <v>270</v>
      </c>
      <c r="D50" s="153">
        <v>1900</v>
      </c>
      <c r="E50" s="153">
        <v>30900</v>
      </c>
      <c r="F50" s="185">
        <v>0.06</v>
      </c>
      <c r="G50" s="153">
        <v>1600</v>
      </c>
      <c r="H50" s="153">
        <v>29400</v>
      </c>
      <c r="I50" s="185">
        <v>0.06</v>
      </c>
      <c r="J50" s="202" t="s">
        <v>145</v>
      </c>
      <c r="K50" s="153">
        <v>3500</v>
      </c>
      <c r="L50" s="153">
        <v>60300</v>
      </c>
      <c r="M50" s="185">
        <v>0.06</v>
      </c>
    </row>
    <row r="51" spans="2:13" ht="13.5" customHeight="1" x14ac:dyDescent="0.2">
      <c r="B51" s="205" t="s">
        <v>271</v>
      </c>
      <c r="C51" s="206" t="s">
        <v>272</v>
      </c>
      <c r="D51" s="153">
        <v>1400</v>
      </c>
      <c r="E51" s="153">
        <v>18600</v>
      </c>
      <c r="F51" s="185">
        <v>0.08</v>
      </c>
      <c r="G51" s="153">
        <v>1800</v>
      </c>
      <c r="H51" s="153">
        <v>19400</v>
      </c>
      <c r="I51" s="185">
        <v>0.09</v>
      </c>
      <c r="J51" s="202" t="s">
        <v>145</v>
      </c>
      <c r="K51" s="153">
        <v>3200</v>
      </c>
      <c r="L51" s="153">
        <v>38000</v>
      </c>
      <c r="M51" s="185">
        <v>0.08</v>
      </c>
    </row>
    <row r="52" spans="2:13" ht="13.5" customHeight="1" x14ac:dyDescent="0.2">
      <c r="B52" s="205" t="s">
        <v>273</v>
      </c>
      <c r="C52" s="206" t="s">
        <v>274</v>
      </c>
      <c r="D52" s="153">
        <v>2000</v>
      </c>
      <c r="E52" s="153">
        <v>32200</v>
      </c>
      <c r="F52" s="185">
        <v>0.06</v>
      </c>
      <c r="G52" s="153">
        <v>2300</v>
      </c>
      <c r="H52" s="153">
        <v>33900</v>
      </c>
      <c r="I52" s="185">
        <v>7.0000000000000007E-2</v>
      </c>
      <c r="J52" s="202" t="s">
        <v>145</v>
      </c>
      <c r="K52" s="153">
        <v>4300</v>
      </c>
      <c r="L52" s="153">
        <v>66200</v>
      </c>
      <c r="M52" s="185">
        <v>0.06</v>
      </c>
    </row>
    <row r="53" spans="2:13" ht="13.5" customHeight="1" x14ac:dyDescent="0.2">
      <c r="B53" s="205" t="s">
        <v>275</v>
      </c>
      <c r="C53" s="206" t="s">
        <v>276</v>
      </c>
      <c r="D53" s="153">
        <v>1200</v>
      </c>
      <c r="E53" s="153">
        <v>14200</v>
      </c>
      <c r="F53" s="185">
        <v>0.08</v>
      </c>
      <c r="G53" s="153">
        <v>1000</v>
      </c>
      <c r="H53" s="153">
        <v>13800</v>
      </c>
      <c r="I53" s="185">
        <v>7.0000000000000007E-2</v>
      </c>
      <c r="J53" s="202" t="s">
        <v>145</v>
      </c>
      <c r="K53" s="153">
        <v>2200</v>
      </c>
      <c r="L53" s="153">
        <v>28000</v>
      </c>
      <c r="M53" s="185">
        <v>0.08</v>
      </c>
    </row>
    <row r="54" spans="2:13" ht="13.5" customHeight="1" x14ac:dyDescent="0.2">
      <c r="B54" s="205" t="s">
        <v>277</v>
      </c>
      <c r="C54" s="206" t="s">
        <v>278</v>
      </c>
      <c r="D54" s="153">
        <v>1100</v>
      </c>
      <c r="E54" s="153">
        <v>15900</v>
      </c>
      <c r="F54" s="185">
        <v>7.0000000000000007E-2</v>
      </c>
      <c r="G54" s="153">
        <v>1100</v>
      </c>
      <c r="H54" s="153">
        <v>15100</v>
      </c>
      <c r="I54" s="185">
        <v>7.0000000000000007E-2</v>
      </c>
      <c r="J54" s="202" t="s">
        <v>145</v>
      </c>
      <c r="K54" s="153">
        <v>2200</v>
      </c>
      <c r="L54" s="153">
        <v>31000</v>
      </c>
      <c r="M54" s="185">
        <v>7.0000000000000007E-2</v>
      </c>
    </row>
    <row r="55" spans="2:13" ht="13.5" customHeight="1" x14ac:dyDescent="0.2">
      <c r="B55" s="205" t="s">
        <v>279</v>
      </c>
      <c r="C55" s="206" t="s">
        <v>280</v>
      </c>
      <c r="D55" s="153">
        <v>1700</v>
      </c>
      <c r="E55" s="153">
        <v>26600</v>
      </c>
      <c r="F55" s="185">
        <v>7.0000000000000007E-2</v>
      </c>
      <c r="G55" s="153">
        <v>1500</v>
      </c>
      <c r="H55" s="153">
        <v>25500</v>
      </c>
      <c r="I55" s="185">
        <v>0.06</v>
      </c>
      <c r="J55" s="202" t="s">
        <v>145</v>
      </c>
      <c r="K55" s="153">
        <v>3300</v>
      </c>
      <c r="L55" s="153">
        <v>52100</v>
      </c>
      <c r="M55" s="185">
        <v>0.06</v>
      </c>
    </row>
    <row r="56" spans="2:13" ht="13.5" customHeight="1" x14ac:dyDescent="0.2">
      <c r="B56" s="205" t="s">
        <v>281</v>
      </c>
      <c r="C56" s="206" t="s">
        <v>282</v>
      </c>
      <c r="D56" s="153">
        <v>1700</v>
      </c>
      <c r="E56" s="153">
        <v>26400</v>
      </c>
      <c r="F56" s="185">
        <v>7.0000000000000007E-2</v>
      </c>
      <c r="G56" s="153">
        <v>1500</v>
      </c>
      <c r="H56" s="153">
        <v>25400</v>
      </c>
      <c r="I56" s="185">
        <v>0.06</v>
      </c>
      <c r="J56" s="202" t="s">
        <v>145</v>
      </c>
      <c r="K56" s="153">
        <v>3200</v>
      </c>
      <c r="L56" s="153">
        <v>51700</v>
      </c>
      <c r="M56" s="185">
        <v>0.06</v>
      </c>
    </row>
    <row r="57" spans="2:13" ht="13.5" customHeight="1" x14ac:dyDescent="0.2">
      <c r="B57" s="205" t="s">
        <v>283</v>
      </c>
      <c r="C57" s="206" t="s">
        <v>284</v>
      </c>
      <c r="D57" s="153">
        <v>1700</v>
      </c>
      <c r="E57" s="153">
        <v>23300</v>
      </c>
      <c r="F57" s="185">
        <v>7.0000000000000007E-2</v>
      </c>
      <c r="G57" s="153">
        <v>1600</v>
      </c>
      <c r="H57" s="153">
        <v>21300</v>
      </c>
      <c r="I57" s="185">
        <v>7.0000000000000007E-2</v>
      </c>
      <c r="J57" s="202" t="s">
        <v>145</v>
      </c>
      <c r="K57" s="153">
        <v>3300</v>
      </c>
      <c r="L57" s="153">
        <v>44600</v>
      </c>
      <c r="M57" s="185">
        <v>7.0000000000000007E-2</v>
      </c>
    </row>
    <row r="58" spans="2:13" ht="13.5" customHeight="1" x14ac:dyDescent="0.25">
      <c r="B58" s="203" t="s">
        <v>285</v>
      </c>
      <c r="C58" s="204" t="s">
        <v>286</v>
      </c>
      <c r="D58" s="186">
        <v>23100</v>
      </c>
      <c r="E58" s="186">
        <v>320600</v>
      </c>
      <c r="F58" s="187">
        <v>7.0000000000000007E-2</v>
      </c>
      <c r="G58" s="186">
        <v>21000</v>
      </c>
      <c r="H58" s="186">
        <v>295700</v>
      </c>
      <c r="I58" s="187">
        <v>7.0000000000000007E-2</v>
      </c>
      <c r="J58" s="200" t="s">
        <v>145</v>
      </c>
      <c r="K58" s="186">
        <v>44100</v>
      </c>
      <c r="L58" s="186">
        <v>616300</v>
      </c>
      <c r="M58" s="187">
        <v>7.0000000000000007E-2</v>
      </c>
    </row>
    <row r="59" spans="2:13" ht="13.5" customHeight="1" x14ac:dyDescent="0.2">
      <c r="B59" s="205" t="s">
        <v>287</v>
      </c>
      <c r="C59" s="206" t="s">
        <v>288</v>
      </c>
      <c r="D59" s="153">
        <v>2400</v>
      </c>
      <c r="E59" s="153">
        <v>37200</v>
      </c>
      <c r="F59" s="185">
        <v>7.0000000000000007E-2</v>
      </c>
      <c r="G59" s="153">
        <v>2100</v>
      </c>
      <c r="H59" s="153">
        <v>33200</v>
      </c>
      <c r="I59" s="185">
        <v>0.06</v>
      </c>
      <c r="J59" s="202" t="s">
        <v>145</v>
      </c>
      <c r="K59" s="153">
        <v>4600</v>
      </c>
      <c r="L59" s="153">
        <v>70500</v>
      </c>
      <c r="M59" s="185">
        <v>0.06</v>
      </c>
    </row>
    <row r="60" spans="2:13" ht="13.5" customHeight="1" x14ac:dyDescent="0.2">
      <c r="B60" s="205" t="s">
        <v>289</v>
      </c>
      <c r="C60" s="206" t="s">
        <v>290</v>
      </c>
      <c r="D60" s="153">
        <v>8600</v>
      </c>
      <c r="E60" s="153">
        <v>106400</v>
      </c>
      <c r="F60" s="185">
        <v>0.08</v>
      </c>
      <c r="G60" s="153">
        <v>7900</v>
      </c>
      <c r="H60" s="153">
        <v>99400</v>
      </c>
      <c r="I60" s="185">
        <v>0.08</v>
      </c>
      <c r="J60" s="202" t="s">
        <v>145</v>
      </c>
      <c r="K60" s="153">
        <v>16500</v>
      </c>
      <c r="L60" s="153">
        <v>205900</v>
      </c>
      <c r="M60" s="185">
        <v>0.08</v>
      </c>
    </row>
    <row r="61" spans="2:13" ht="13.5" customHeight="1" x14ac:dyDescent="0.2">
      <c r="B61" s="205" t="s">
        <v>291</v>
      </c>
      <c r="C61" s="206" t="s">
        <v>292</v>
      </c>
      <c r="D61" s="153">
        <v>2700</v>
      </c>
      <c r="E61" s="153">
        <v>41400</v>
      </c>
      <c r="F61" s="185">
        <v>7.0000000000000007E-2</v>
      </c>
      <c r="G61" s="153">
        <v>2500</v>
      </c>
      <c r="H61" s="153">
        <v>39800</v>
      </c>
      <c r="I61" s="185">
        <v>0.06</v>
      </c>
      <c r="J61" s="202" t="s">
        <v>145</v>
      </c>
      <c r="K61" s="153">
        <v>5200</v>
      </c>
      <c r="L61" s="153">
        <v>81200</v>
      </c>
      <c r="M61" s="185">
        <v>0.06</v>
      </c>
    </row>
    <row r="62" spans="2:13" ht="13.5" customHeight="1" x14ac:dyDescent="0.2">
      <c r="B62" s="205" t="s">
        <v>293</v>
      </c>
      <c r="C62" s="206" t="s">
        <v>294</v>
      </c>
      <c r="D62" s="153">
        <v>4400</v>
      </c>
      <c r="E62" s="153">
        <v>62900</v>
      </c>
      <c r="F62" s="185">
        <v>7.0000000000000007E-2</v>
      </c>
      <c r="G62" s="153">
        <v>3900</v>
      </c>
      <c r="H62" s="153">
        <v>56400</v>
      </c>
      <c r="I62" s="185">
        <v>7.0000000000000007E-2</v>
      </c>
      <c r="J62" s="202" t="s">
        <v>145</v>
      </c>
      <c r="K62" s="153">
        <v>8300</v>
      </c>
      <c r="L62" s="153">
        <v>119300</v>
      </c>
      <c r="M62" s="185">
        <v>7.0000000000000007E-2</v>
      </c>
    </row>
    <row r="63" spans="2:13" ht="13.5" customHeight="1" x14ac:dyDescent="0.2">
      <c r="B63" s="205" t="s">
        <v>295</v>
      </c>
      <c r="C63" s="206" t="s">
        <v>296</v>
      </c>
      <c r="D63" s="153">
        <v>5000</v>
      </c>
      <c r="E63" s="153">
        <v>72600</v>
      </c>
      <c r="F63" s="185">
        <v>7.0000000000000007E-2</v>
      </c>
      <c r="G63" s="153">
        <v>4600</v>
      </c>
      <c r="H63" s="153">
        <v>66900</v>
      </c>
      <c r="I63" s="185">
        <v>7.0000000000000007E-2</v>
      </c>
      <c r="J63" s="202" t="s">
        <v>145</v>
      </c>
      <c r="K63" s="153">
        <v>9600</v>
      </c>
      <c r="L63" s="153">
        <v>139500</v>
      </c>
      <c r="M63" s="185">
        <v>7.0000000000000007E-2</v>
      </c>
    </row>
    <row r="64" spans="2:13" ht="13.5" customHeight="1" x14ac:dyDescent="0.25">
      <c r="B64" s="207" t="s">
        <v>297</v>
      </c>
      <c r="C64" s="208" t="s">
        <v>298</v>
      </c>
      <c r="D64" s="183">
        <v>79900</v>
      </c>
      <c r="E64" s="183">
        <v>1208100</v>
      </c>
      <c r="F64" s="184">
        <v>7.0000000000000007E-2</v>
      </c>
      <c r="G64" s="183">
        <v>77300</v>
      </c>
      <c r="H64" s="183">
        <v>1195700</v>
      </c>
      <c r="I64" s="184">
        <v>0.06</v>
      </c>
      <c r="J64" s="209" t="s">
        <v>145</v>
      </c>
      <c r="K64" s="183">
        <v>157200</v>
      </c>
      <c r="L64" s="183">
        <v>2403800</v>
      </c>
      <c r="M64" s="184">
        <v>7.0000000000000007E-2</v>
      </c>
    </row>
    <row r="65" spans="2:13" ht="13.5" customHeight="1" x14ac:dyDescent="0.2">
      <c r="B65" s="156" t="s">
        <v>299</v>
      </c>
      <c r="C65" s="210" t="s">
        <v>300</v>
      </c>
      <c r="D65" s="153">
        <v>4600</v>
      </c>
      <c r="E65" s="153">
        <v>75100</v>
      </c>
      <c r="F65" s="185">
        <v>0.06</v>
      </c>
      <c r="G65" s="153">
        <v>3800</v>
      </c>
      <c r="H65" s="153">
        <v>72500</v>
      </c>
      <c r="I65" s="185">
        <v>0.05</v>
      </c>
      <c r="J65" s="202" t="s">
        <v>145</v>
      </c>
      <c r="K65" s="153">
        <v>8400</v>
      </c>
      <c r="L65" s="153">
        <v>147600</v>
      </c>
      <c r="M65" s="185">
        <v>0.06</v>
      </c>
    </row>
    <row r="66" spans="2:13" ht="13.5" customHeight="1" x14ac:dyDescent="0.2">
      <c r="B66" s="156" t="s">
        <v>301</v>
      </c>
      <c r="C66" s="210" t="s">
        <v>302</v>
      </c>
      <c r="D66" s="153">
        <v>3200</v>
      </c>
      <c r="E66" s="153">
        <v>58100</v>
      </c>
      <c r="F66" s="185">
        <v>0.05</v>
      </c>
      <c r="G66" s="153">
        <v>2900</v>
      </c>
      <c r="H66" s="153">
        <v>61900</v>
      </c>
      <c r="I66" s="185">
        <v>0.05</v>
      </c>
      <c r="J66" s="202" t="s">
        <v>145</v>
      </c>
      <c r="K66" s="153">
        <v>6100</v>
      </c>
      <c r="L66" s="153">
        <v>119900</v>
      </c>
      <c r="M66" s="185">
        <v>0.05</v>
      </c>
    </row>
    <row r="67" spans="2:13" ht="13.5" customHeight="1" x14ac:dyDescent="0.2">
      <c r="B67" s="156" t="s">
        <v>303</v>
      </c>
      <c r="C67" s="210" t="s">
        <v>304</v>
      </c>
      <c r="D67" s="153">
        <v>2000</v>
      </c>
      <c r="E67" s="153">
        <v>34300</v>
      </c>
      <c r="F67" s="185">
        <v>0.06</v>
      </c>
      <c r="G67" s="153">
        <v>1600</v>
      </c>
      <c r="H67" s="153">
        <v>35600</v>
      </c>
      <c r="I67" s="185">
        <v>0.05</v>
      </c>
      <c r="J67" s="202" t="s">
        <v>145</v>
      </c>
      <c r="K67" s="153">
        <v>3600</v>
      </c>
      <c r="L67" s="153">
        <v>69900</v>
      </c>
      <c r="M67" s="185">
        <v>0.05</v>
      </c>
    </row>
    <row r="68" spans="2:13" ht="13.5" customHeight="1" x14ac:dyDescent="0.2">
      <c r="B68" s="156" t="s">
        <v>305</v>
      </c>
      <c r="C68" s="210" t="s">
        <v>306</v>
      </c>
      <c r="D68" s="153">
        <v>1900</v>
      </c>
      <c r="E68" s="153">
        <v>36700</v>
      </c>
      <c r="F68" s="185">
        <v>0.05</v>
      </c>
      <c r="G68" s="153">
        <v>1600</v>
      </c>
      <c r="H68" s="153">
        <v>39500</v>
      </c>
      <c r="I68" s="185">
        <v>0.04</v>
      </c>
      <c r="J68" s="202" t="s">
        <v>145</v>
      </c>
      <c r="K68" s="153">
        <v>3500</v>
      </c>
      <c r="L68" s="153">
        <v>76300</v>
      </c>
      <c r="M68" s="185">
        <v>0.05</v>
      </c>
    </row>
    <row r="69" spans="2:13" ht="13.5" customHeight="1" x14ac:dyDescent="0.2">
      <c r="B69" s="156" t="s">
        <v>307</v>
      </c>
      <c r="C69" s="210" t="s">
        <v>308</v>
      </c>
      <c r="D69" s="153">
        <v>3600</v>
      </c>
      <c r="E69" s="153">
        <v>49500</v>
      </c>
      <c r="F69" s="185">
        <v>7.0000000000000007E-2</v>
      </c>
      <c r="G69" s="153">
        <v>3100</v>
      </c>
      <c r="H69" s="153">
        <v>45800</v>
      </c>
      <c r="I69" s="185">
        <v>7.0000000000000007E-2</v>
      </c>
      <c r="J69" s="202" t="s">
        <v>145</v>
      </c>
      <c r="K69" s="153">
        <v>6600</v>
      </c>
      <c r="L69" s="153">
        <v>95300</v>
      </c>
      <c r="M69" s="185">
        <v>7.0000000000000007E-2</v>
      </c>
    </row>
    <row r="70" spans="2:13" ht="13.5" customHeight="1" x14ac:dyDescent="0.25">
      <c r="B70" s="203" t="s">
        <v>309</v>
      </c>
      <c r="C70" s="204" t="s">
        <v>310</v>
      </c>
      <c r="D70" s="186">
        <v>10100</v>
      </c>
      <c r="E70" s="186">
        <v>138500</v>
      </c>
      <c r="F70" s="187">
        <v>7.0000000000000007E-2</v>
      </c>
      <c r="G70" s="186">
        <v>8000</v>
      </c>
      <c r="H70" s="186">
        <v>134400</v>
      </c>
      <c r="I70" s="187">
        <v>0.06</v>
      </c>
      <c r="J70" s="200" t="s">
        <v>145</v>
      </c>
      <c r="K70" s="186">
        <v>18100</v>
      </c>
      <c r="L70" s="186">
        <v>272900</v>
      </c>
      <c r="M70" s="187">
        <v>7.0000000000000007E-2</v>
      </c>
    </row>
    <row r="71" spans="2:13" ht="13.5" customHeight="1" x14ac:dyDescent="0.2">
      <c r="B71" s="205" t="s">
        <v>311</v>
      </c>
      <c r="C71" s="206" t="s">
        <v>312</v>
      </c>
      <c r="D71" s="153">
        <v>1000</v>
      </c>
      <c r="E71" s="153">
        <v>12800</v>
      </c>
      <c r="F71" s="185">
        <v>0.08</v>
      </c>
      <c r="G71" s="153">
        <v>700</v>
      </c>
      <c r="H71" s="153">
        <v>11500</v>
      </c>
      <c r="I71" s="185">
        <v>0.06</v>
      </c>
      <c r="J71" s="202" t="s">
        <v>145</v>
      </c>
      <c r="K71" s="153">
        <v>1700</v>
      </c>
      <c r="L71" s="153">
        <v>24300</v>
      </c>
      <c r="M71" s="185">
        <v>7.0000000000000007E-2</v>
      </c>
    </row>
    <row r="72" spans="2:13" ht="13.5" customHeight="1" x14ac:dyDescent="0.2">
      <c r="B72" s="205" t="s">
        <v>313</v>
      </c>
      <c r="C72" s="206" t="s">
        <v>314</v>
      </c>
      <c r="D72" s="153">
        <v>1400</v>
      </c>
      <c r="E72" s="153">
        <v>20100</v>
      </c>
      <c r="F72" s="185">
        <v>7.0000000000000007E-2</v>
      </c>
      <c r="G72" s="153">
        <v>900</v>
      </c>
      <c r="H72" s="153">
        <v>18900</v>
      </c>
      <c r="I72" s="185">
        <v>0.05</v>
      </c>
      <c r="J72" s="202" t="s">
        <v>145</v>
      </c>
      <c r="K72" s="153">
        <v>2300</v>
      </c>
      <c r="L72" s="153">
        <v>38900</v>
      </c>
      <c r="M72" s="185">
        <v>0.06</v>
      </c>
    </row>
    <row r="73" spans="2:13" ht="13.5" customHeight="1" x14ac:dyDescent="0.2">
      <c r="B73" s="205" t="s">
        <v>315</v>
      </c>
      <c r="C73" s="206" t="s">
        <v>316</v>
      </c>
      <c r="D73" s="153">
        <v>3100</v>
      </c>
      <c r="E73" s="153">
        <v>38000</v>
      </c>
      <c r="F73" s="185">
        <v>0.08</v>
      </c>
      <c r="G73" s="153">
        <v>2500</v>
      </c>
      <c r="H73" s="153">
        <v>37600</v>
      </c>
      <c r="I73" s="185">
        <v>7.0000000000000007E-2</v>
      </c>
      <c r="J73" s="202" t="s">
        <v>145</v>
      </c>
      <c r="K73" s="153">
        <v>5600</v>
      </c>
      <c r="L73" s="153">
        <v>75500</v>
      </c>
      <c r="M73" s="185">
        <v>7.0000000000000007E-2</v>
      </c>
    </row>
    <row r="74" spans="2:13" ht="13.5" customHeight="1" x14ac:dyDescent="0.2">
      <c r="B74" s="205" t="s">
        <v>317</v>
      </c>
      <c r="C74" s="206" t="s">
        <v>318</v>
      </c>
      <c r="D74" s="153">
        <v>700</v>
      </c>
      <c r="E74" s="153">
        <v>10800</v>
      </c>
      <c r="F74" s="185">
        <v>7.0000000000000007E-2</v>
      </c>
      <c r="G74" s="153">
        <v>500</v>
      </c>
      <c r="H74" s="153">
        <v>12200</v>
      </c>
      <c r="I74" s="185">
        <v>0.04</v>
      </c>
      <c r="J74" s="202" t="s">
        <v>145</v>
      </c>
      <c r="K74" s="153">
        <v>1200</v>
      </c>
      <c r="L74" s="153">
        <v>22900</v>
      </c>
      <c r="M74" s="185">
        <v>0.05</v>
      </c>
    </row>
    <row r="75" spans="2:13" ht="13.5" customHeight="1" x14ac:dyDescent="0.2">
      <c r="B75" s="205" t="s">
        <v>319</v>
      </c>
      <c r="C75" s="206" t="s">
        <v>320</v>
      </c>
      <c r="D75" s="153">
        <v>800</v>
      </c>
      <c r="E75" s="153">
        <v>11900</v>
      </c>
      <c r="F75" s="185">
        <v>7.0000000000000007E-2</v>
      </c>
      <c r="G75" s="153">
        <v>600</v>
      </c>
      <c r="H75" s="153">
        <v>11100</v>
      </c>
      <c r="I75" s="185">
        <v>0.05</v>
      </c>
      <c r="J75" s="202" t="s">
        <v>145</v>
      </c>
      <c r="K75" s="153">
        <v>1400</v>
      </c>
      <c r="L75" s="153">
        <v>23000</v>
      </c>
      <c r="M75" s="185">
        <v>0.06</v>
      </c>
    </row>
    <row r="76" spans="2:13" ht="13.5" customHeight="1" x14ac:dyDescent="0.2">
      <c r="B76" s="205" t="s">
        <v>321</v>
      </c>
      <c r="C76" s="206" t="s">
        <v>322</v>
      </c>
      <c r="D76" s="153">
        <v>1600</v>
      </c>
      <c r="E76" s="153">
        <v>23100</v>
      </c>
      <c r="F76" s="185">
        <v>7.0000000000000007E-2</v>
      </c>
      <c r="G76" s="153">
        <v>1600</v>
      </c>
      <c r="H76" s="153">
        <v>21800</v>
      </c>
      <c r="I76" s="185">
        <v>7.0000000000000007E-2</v>
      </c>
      <c r="J76" s="202" t="s">
        <v>145</v>
      </c>
      <c r="K76" s="153">
        <v>3200</v>
      </c>
      <c r="L76" s="153">
        <v>44900</v>
      </c>
      <c r="M76" s="185">
        <v>7.0000000000000007E-2</v>
      </c>
    </row>
    <row r="77" spans="2:13" ht="13.5" customHeight="1" x14ac:dyDescent="0.2">
      <c r="B77" s="205" t="s">
        <v>323</v>
      </c>
      <c r="C77" s="206" t="s">
        <v>324</v>
      </c>
      <c r="D77" s="153">
        <v>1500</v>
      </c>
      <c r="E77" s="153">
        <v>21900</v>
      </c>
      <c r="F77" s="185">
        <v>7.0000000000000007E-2</v>
      </c>
      <c r="G77" s="153">
        <v>1100</v>
      </c>
      <c r="H77" s="153">
        <v>21500</v>
      </c>
      <c r="I77" s="185">
        <v>0.05</v>
      </c>
      <c r="J77" s="202" t="s">
        <v>145</v>
      </c>
      <c r="K77" s="153">
        <v>2600</v>
      </c>
      <c r="L77" s="153">
        <v>43400</v>
      </c>
      <c r="M77" s="185">
        <v>0.06</v>
      </c>
    </row>
    <row r="78" spans="2:13" ht="13.5" customHeight="1" x14ac:dyDescent="0.25">
      <c r="B78" s="203" t="s">
        <v>325</v>
      </c>
      <c r="C78" s="204" t="s">
        <v>326</v>
      </c>
      <c r="D78" s="186">
        <v>20100</v>
      </c>
      <c r="E78" s="186">
        <v>305200</v>
      </c>
      <c r="F78" s="187">
        <v>7.0000000000000007E-2</v>
      </c>
      <c r="G78" s="186">
        <v>20100</v>
      </c>
      <c r="H78" s="186">
        <v>298900</v>
      </c>
      <c r="I78" s="187">
        <v>7.0000000000000007E-2</v>
      </c>
      <c r="J78" s="200" t="s">
        <v>145</v>
      </c>
      <c r="K78" s="186">
        <v>40200</v>
      </c>
      <c r="L78" s="186">
        <v>604100</v>
      </c>
      <c r="M78" s="187">
        <v>7.0000000000000007E-2</v>
      </c>
    </row>
    <row r="79" spans="2:13" ht="13.5" customHeight="1" x14ac:dyDescent="0.2">
      <c r="B79" s="205" t="s">
        <v>327</v>
      </c>
      <c r="C79" s="206" t="s">
        <v>328</v>
      </c>
      <c r="D79" s="153">
        <v>3500</v>
      </c>
      <c r="E79" s="153">
        <v>55600</v>
      </c>
      <c r="F79" s="185">
        <v>0.06</v>
      </c>
      <c r="G79" s="153">
        <v>3200</v>
      </c>
      <c r="H79" s="153">
        <v>54100</v>
      </c>
      <c r="I79" s="185">
        <v>0.06</v>
      </c>
      <c r="J79" s="202" t="s">
        <v>145</v>
      </c>
      <c r="K79" s="153">
        <v>6600</v>
      </c>
      <c r="L79" s="153">
        <v>109700</v>
      </c>
      <c r="M79" s="185">
        <v>0.06</v>
      </c>
    </row>
    <row r="80" spans="2:13" ht="13.5" customHeight="1" x14ac:dyDescent="0.2">
      <c r="B80" s="205" t="s">
        <v>329</v>
      </c>
      <c r="C80" s="206" t="s">
        <v>330</v>
      </c>
      <c r="D80" s="153">
        <v>4300</v>
      </c>
      <c r="E80" s="153">
        <v>68300</v>
      </c>
      <c r="F80" s="185">
        <v>0.06</v>
      </c>
      <c r="G80" s="153">
        <v>3800</v>
      </c>
      <c r="H80" s="153">
        <v>69800</v>
      </c>
      <c r="I80" s="185">
        <v>0.06</v>
      </c>
      <c r="J80" s="202" t="s">
        <v>145</v>
      </c>
      <c r="K80" s="153">
        <v>8100</v>
      </c>
      <c r="L80" s="153">
        <v>138100</v>
      </c>
      <c r="M80" s="185">
        <v>0.06</v>
      </c>
    </row>
    <row r="81" spans="2:13" ht="13.5" customHeight="1" x14ac:dyDescent="0.2">
      <c r="B81" s="205" t="s">
        <v>331</v>
      </c>
      <c r="C81" s="206" t="s">
        <v>332</v>
      </c>
      <c r="D81" s="153">
        <v>4100</v>
      </c>
      <c r="E81" s="153">
        <v>59300</v>
      </c>
      <c r="F81" s="185">
        <v>7.0000000000000007E-2</v>
      </c>
      <c r="G81" s="153">
        <v>4000</v>
      </c>
      <c r="H81" s="153">
        <v>57100</v>
      </c>
      <c r="I81" s="185">
        <v>7.0000000000000007E-2</v>
      </c>
      <c r="J81" s="202" t="s">
        <v>145</v>
      </c>
      <c r="K81" s="153">
        <v>8000</v>
      </c>
      <c r="L81" s="153">
        <v>116400</v>
      </c>
      <c r="M81" s="185">
        <v>7.0000000000000007E-2</v>
      </c>
    </row>
    <row r="82" spans="2:13" ht="13.5" customHeight="1" x14ac:dyDescent="0.2">
      <c r="B82" s="205" t="s">
        <v>333</v>
      </c>
      <c r="C82" s="206" t="s">
        <v>334</v>
      </c>
      <c r="D82" s="153">
        <v>8300</v>
      </c>
      <c r="E82" s="153">
        <v>121900</v>
      </c>
      <c r="F82" s="185">
        <v>7.0000000000000007E-2</v>
      </c>
      <c r="G82" s="153">
        <v>9100</v>
      </c>
      <c r="H82" s="153">
        <v>117900</v>
      </c>
      <c r="I82" s="185">
        <v>0.08</v>
      </c>
      <c r="J82" s="202" t="s">
        <v>145</v>
      </c>
      <c r="K82" s="153">
        <v>17500</v>
      </c>
      <c r="L82" s="153">
        <v>239900</v>
      </c>
      <c r="M82" s="185">
        <v>7.0000000000000007E-2</v>
      </c>
    </row>
    <row r="83" spans="2:13" ht="13.5" customHeight="1" x14ac:dyDescent="0.25">
      <c r="B83" s="203" t="s">
        <v>335</v>
      </c>
      <c r="C83" s="204" t="s">
        <v>336</v>
      </c>
      <c r="D83" s="186">
        <v>34400</v>
      </c>
      <c r="E83" s="186">
        <v>510800</v>
      </c>
      <c r="F83" s="187">
        <v>7.0000000000000007E-2</v>
      </c>
      <c r="G83" s="186">
        <v>36200</v>
      </c>
      <c r="H83" s="186">
        <v>507100</v>
      </c>
      <c r="I83" s="187">
        <v>7.0000000000000007E-2</v>
      </c>
      <c r="J83" s="200" t="s">
        <v>145</v>
      </c>
      <c r="K83" s="186">
        <v>70600</v>
      </c>
      <c r="L83" s="186">
        <v>1017900</v>
      </c>
      <c r="M83" s="187">
        <v>7.0000000000000007E-2</v>
      </c>
    </row>
    <row r="84" spans="2:13" ht="13.5" customHeight="1" x14ac:dyDescent="0.2">
      <c r="B84" s="205" t="s">
        <v>337</v>
      </c>
      <c r="C84" s="206" t="s">
        <v>338</v>
      </c>
      <c r="D84" s="153">
        <v>7200</v>
      </c>
      <c r="E84" s="153">
        <v>104200</v>
      </c>
      <c r="F84" s="185">
        <v>7.0000000000000007E-2</v>
      </c>
      <c r="G84" s="153">
        <v>8800</v>
      </c>
      <c r="H84" s="153">
        <v>108000</v>
      </c>
      <c r="I84" s="185">
        <v>0.08</v>
      </c>
      <c r="J84" s="202" t="s">
        <v>145</v>
      </c>
      <c r="K84" s="153">
        <v>16000</v>
      </c>
      <c r="L84" s="153">
        <v>212200</v>
      </c>
      <c r="M84" s="185">
        <v>0.08</v>
      </c>
    </row>
    <row r="85" spans="2:13" ht="13.5" customHeight="1" x14ac:dyDescent="0.2">
      <c r="B85" s="205" t="s">
        <v>339</v>
      </c>
      <c r="C85" s="206" t="s">
        <v>340</v>
      </c>
      <c r="D85" s="153">
        <v>3300</v>
      </c>
      <c r="E85" s="153">
        <v>46500</v>
      </c>
      <c r="F85" s="185">
        <v>7.0000000000000007E-2</v>
      </c>
      <c r="G85" s="153">
        <v>3300</v>
      </c>
      <c r="H85" s="153">
        <v>44700</v>
      </c>
      <c r="I85" s="185">
        <v>7.0000000000000007E-2</v>
      </c>
      <c r="J85" s="202" t="s">
        <v>145</v>
      </c>
      <c r="K85" s="153">
        <v>6600</v>
      </c>
      <c r="L85" s="153">
        <v>91200</v>
      </c>
      <c r="M85" s="185">
        <v>7.0000000000000007E-2</v>
      </c>
    </row>
    <row r="86" spans="2:13" ht="13.5" customHeight="1" x14ac:dyDescent="0.2">
      <c r="B86" s="205" t="s">
        <v>341</v>
      </c>
      <c r="C86" s="206" t="s">
        <v>342</v>
      </c>
      <c r="D86" s="153">
        <v>6400</v>
      </c>
      <c r="E86" s="153">
        <v>91200</v>
      </c>
      <c r="F86" s="185">
        <v>7.0000000000000007E-2</v>
      </c>
      <c r="G86" s="153">
        <v>6800</v>
      </c>
      <c r="H86" s="153">
        <v>92600</v>
      </c>
      <c r="I86" s="185">
        <v>7.0000000000000007E-2</v>
      </c>
      <c r="J86" s="202" t="s">
        <v>145</v>
      </c>
      <c r="K86" s="153">
        <v>13200</v>
      </c>
      <c r="L86" s="153">
        <v>183800</v>
      </c>
      <c r="M86" s="185">
        <v>7.0000000000000007E-2</v>
      </c>
    </row>
    <row r="87" spans="2:13" ht="13.5" customHeight="1" x14ac:dyDescent="0.2">
      <c r="B87" s="205" t="s">
        <v>343</v>
      </c>
      <c r="C87" s="206" t="s">
        <v>344</v>
      </c>
      <c r="D87" s="153">
        <v>12600</v>
      </c>
      <c r="E87" s="153">
        <v>187100</v>
      </c>
      <c r="F87" s="185">
        <v>7.0000000000000007E-2</v>
      </c>
      <c r="G87" s="153">
        <v>12900</v>
      </c>
      <c r="H87" s="153">
        <v>181200</v>
      </c>
      <c r="I87" s="185">
        <v>7.0000000000000007E-2</v>
      </c>
      <c r="J87" s="202" t="s">
        <v>145</v>
      </c>
      <c r="K87" s="153">
        <v>25500</v>
      </c>
      <c r="L87" s="153">
        <v>368300</v>
      </c>
      <c r="M87" s="185">
        <v>7.0000000000000007E-2</v>
      </c>
    </row>
    <row r="88" spans="2:13" ht="13.5" customHeight="1" x14ac:dyDescent="0.2">
      <c r="B88" s="205" t="s">
        <v>345</v>
      </c>
      <c r="C88" s="206" t="s">
        <v>346</v>
      </c>
      <c r="D88" s="153">
        <v>4800</v>
      </c>
      <c r="E88" s="153">
        <v>81800</v>
      </c>
      <c r="F88" s="185">
        <v>0.06</v>
      </c>
      <c r="G88" s="153">
        <v>4400</v>
      </c>
      <c r="H88" s="153">
        <v>80600</v>
      </c>
      <c r="I88" s="185">
        <v>0.05</v>
      </c>
      <c r="J88" s="202" t="s">
        <v>145</v>
      </c>
      <c r="K88" s="153">
        <v>9300</v>
      </c>
      <c r="L88" s="153">
        <v>162400</v>
      </c>
      <c r="M88" s="185">
        <v>0.06</v>
      </c>
    </row>
    <row r="89" spans="2:13" ht="13.5" customHeight="1" x14ac:dyDescent="0.25">
      <c r="B89" s="207" t="s">
        <v>347</v>
      </c>
      <c r="C89" s="208" t="s">
        <v>348</v>
      </c>
      <c r="D89" s="183">
        <v>74100</v>
      </c>
      <c r="E89" s="183">
        <v>1106300</v>
      </c>
      <c r="F89" s="184">
        <v>7.0000000000000007E-2</v>
      </c>
      <c r="G89" s="183">
        <v>68800</v>
      </c>
      <c r="H89" s="183">
        <v>1099800</v>
      </c>
      <c r="I89" s="184">
        <v>0.06</v>
      </c>
      <c r="J89" s="209" t="s">
        <v>145</v>
      </c>
      <c r="K89" s="183">
        <v>142900</v>
      </c>
      <c r="L89" s="183">
        <v>2206100</v>
      </c>
      <c r="M89" s="184">
        <v>0.06</v>
      </c>
    </row>
    <row r="90" spans="2:13" ht="13.5" customHeight="1" x14ac:dyDescent="0.2">
      <c r="B90" s="156" t="s">
        <v>349</v>
      </c>
      <c r="C90" s="210" t="s">
        <v>350</v>
      </c>
      <c r="D90" s="153">
        <v>3700</v>
      </c>
      <c r="E90" s="153">
        <v>58300</v>
      </c>
      <c r="F90" s="185">
        <v>0.06</v>
      </c>
      <c r="G90" s="153">
        <v>3700</v>
      </c>
      <c r="H90" s="153">
        <v>60700</v>
      </c>
      <c r="I90" s="185">
        <v>0.06</v>
      </c>
      <c r="J90" s="202" t="s">
        <v>145</v>
      </c>
      <c r="K90" s="153">
        <v>7400</v>
      </c>
      <c r="L90" s="153">
        <v>119000</v>
      </c>
      <c r="M90" s="185">
        <v>0.06</v>
      </c>
    </row>
    <row r="91" spans="2:13" ht="13.5" customHeight="1" x14ac:dyDescent="0.2">
      <c r="B91" s="156" t="s">
        <v>351</v>
      </c>
      <c r="C91" s="210" t="s">
        <v>352</v>
      </c>
      <c r="D91" s="153">
        <v>5300</v>
      </c>
      <c r="E91" s="153">
        <v>76800</v>
      </c>
      <c r="F91" s="185">
        <v>7.0000000000000007E-2</v>
      </c>
      <c r="G91" s="153">
        <v>6500</v>
      </c>
      <c r="H91" s="153">
        <v>85100</v>
      </c>
      <c r="I91" s="185">
        <v>0.08</v>
      </c>
      <c r="J91" s="202" t="s">
        <v>145</v>
      </c>
      <c r="K91" s="153">
        <v>11800</v>
      </c>
      <c r="L91" s="153">
        <v>161900</v>
      </c>
      <c r="M91" s="185">
        <v>7.0000000000000007E-2</v>
      </c>
    </row>
    <row r="92" spans="2:13" ht="13.5" customHeight="1" x14ac:dyDescent="0.2">
      <c r="B92" s="156" t="s">
        <v>353</v>
      </c>
      <c r="C92" s="210" t="s">
        <v>354</v>
      </c>
      <c r="D92" s="153">
        <v>4400</v>
      </c>
      <c r="E92" s="153">
        <v>66300</v>
      </c>
      <c r="F92" s="185">
        <v>7.0000000000000007E-2</v>
      </c>
      <c r="G92" s="153">
        <v>4800</v>
      </c>
      <c r="H92" s="153">
        <v>65500</v>
      </c>
      <c r="I92" s="185">
        <v>7.0000000000000007E-2</v>
      </c>
      <c r="J92" s="202" t="s">
        <v>145</v>
      </c>
      <c r="K92" s="153">
        <v>9300</v>
      </c>
      <c r="L92" s="153">
        <v>131800</v>
      </c>
      <c r="M92" s="185">
        <v>7.0000000000000007E-2</v>
      </c>
    </row>
    <row r="93" spans="2:13" ht="13.5" customHeight="1" x14ac:dyDescent="0.2">
      <c r="B93" s="156" t="s">
        <v>355</v>
      </c>
      <c r="C93" s="210" t="s">
        <v>356</v>
      </c>
      <c r="D93" s="153">
        <v>600</v>
      </c>
      <c r="E93" s="153">
        <v>8000</v>
      </c>
      <c r="F93" s="185">
        <v>0.08</v>
      </c>
      <c r="G93" s="153">
        <v>500</v>
      </c>
      <c r="H93" s="153">
        <v>8000</v>
      </c>
      <c r="I93" s="185">
        <v>0.06</v>
      </c>
      <c r="J93" s="202" t="s">
        <v>145</v>
      </c>
      <c r="K93" s="153">
        <v>1100</v>
      </c>
      <c r="L93" s="153">
        <v>16000</v>
      </c>
      <c r="M93" s="185">
        <v>7.0000000000000007E-2</v>
      </c>
    </row>
    <row r="94" spans="2:13" ht="13.5" customHeight="1" x14ac:dyDescent="0.25">
      <c r="B94" s="203" t="s">
        <v>357</v>
      </c>
      <c r="C94" s="204" t="s">
        <v>358</v>
      </c>
      <c r="D94" s="186">
        <v>12400</v>
      </c>
      <c r="E94" s="186">
        <v>184000</v>
      </c>
      <c r="F94" s="187">
        <v>7.0000000000000007E-2</v>
      </c>
      <c r="G94" s="186">
        <v>11400</v>
      </c>
      <c r="H94" s="186">
        <v>178300</v>
      </c>
      <c r="I94" s="187">
        <v>0.06</v>
      </c>
      <c r="J94" s="200" t="s">
        <v>145</v>
      </c>
      <c r="K94" s="186">
        <v>23700</v>
      </c>
      <c r="L94" s="186">
        <v>362300</v>
      </c>
      <c r="M94" s="187">
        <v>7.0000000000000007E-2</v>
      </c>
    </row>
    <row r="95" spans="2:13" ht="13.5" customHeight="1" x14ac:dyDescent="0.2">
      <c r="B95" s="205" t="s">
        <v>359</v>
      </c>
      <c r="C95" s="206" t="s">
        <v>360</v>
      </c>
      <c r="D95" s="153">
        <v>2000</v>
      </c>
      <c r="E95" s="153">
        <v>29000</v>
      </c>
      <c r="F95" s="185">
        <v>7.0000000000000007E-2</v>
      </c>
      <c r="G95" s="153">
        <v>1700</v>
      </c>
      <c r="H95" s="153">
        <v>28500</v>
      </c>
      <c r="I95" s="185">
        <v>0.06</v>
      </c>
      <c r="J95" s="202" t="s">
        <v>145</v>
      </c>
      <c r="K95" s="153">
        <v>3700</v>
      </c>
      <c r="L95" s="153">
        <v>57500</v>
      </c>
      <c r="M95" s="185">
        <v>0.06</v>
      </c>
    </row>
    <row r="96" spans="2:13" ht="13.5" customHeight="1" x14ac:dyDescent="0.2">
      <c r="B96" s="205" t="s">
        <v>361</v>
      </c>
      <c r="C96" s="206" t="s">
        <v>362</v>
      </c>
      <c r="D96" s="153">
        <v>1100</v>
      </c>
      <c r="E96" s="153">
        <v>18500</v>
      </c>
      <c r="F96" s="185">
        <v>0.06</v>
      </c>
      <c r="G96" s="153">
        <v>1000</v>
      </c>
      <c r="H96" s="153">
        <v>18100</v>
      </c>
      <c r="I96" s="185">
        <v>0.05</v>
      </c>
      <c r="J96" s="202" t="s">
        <v>145</v>
      </c>
      <c r="K96" s="153">
        <v>2000</v>
      </c>
      <c r="L96" s="153">
        <v>36600</v>
      </c>
      <c r="M96" s="185">
        <v>0.06</v>
      </c>
    </row>
    <row r="97" spans="2:13" ht="13.5" customHeight="1" x14ac:dyDescent="0.2">
      <c r="B97" s="205" t="s">
        <v>363</v>
      </c>
      <c r="C97" s="206" t="s">
        <v>364</v>
      </c>
      <c r="D97" s="153">
        <v>1300</v>
      </c>
      <c r="E97" s="153">
        <v>23500</v>
      </c>
      <c r="F97" s="185">
        <v>0.05</v>
      </c>
      <c r="G97" s="153">
        <v>1500</v>
      </c>
      <c r="H97" s="153">
        <v>22900</v>
      </c>
      <c r="I97" s="185">
        <v>0.06</v>
      </c>
      <c r="J97" s="202" t="s">
        <v>145</v>
      </c>
      <c r="K97" s="153">
        <v>2700</v>
      </c>
      <c r="L97" s="153">
        <v>46400</v>
      </c>
      <c r="M97" s="185">
        <v>0.06</v>
      </c>
    </row>
    <row r="98" spans="2:13" ht="13.5" customHeight="1" x14ac:dyDescent="0.2">
      <c r="B98" s="205" t="s">
        <v>365</v>
      </c>
      <c r="C98" s="206" t="s">
        <v>366</v>
      </c>
      <c r="D98" s="153">
        <v>1200</v>
      </c>
      <c r="E98" s="153">
        <v>15400</v>
      </c>
      <c r="F98" s="185">
        <v>0.08</v>
      </c>
      <c r="G98" s="153">
        <v>1000</v>
      </c>
      <c r="H98" s="153">
        <v>14700</v>
      </c>
      <c r="I98" s="185">
        <v>7.0000000000000007E-2</v>
      </c>
      <c r="J98" s="202" t="s">
        <v>145</v>
      </c>
      <c r="K98" s="153">
        <v>2200</v>
      </c>
      <c r="L98" s="153">
        <v>30100</v>
      </c>
      <c r="M98" s="185">
        <v>7.0000000000000007E-2</v>
      </c>
    </row>
    <row r="99" spans="2:13" ht="13.5" customHeight="1" x14ac:dyDescent="0.2">
      <c r="B99" s="205" t="s">
        <v>367</v>
      </c>
      <c r="C99" s="206" t="s">
        <v>368</v>
      </c>
      <c r="D99" s="153">
        <v>2000</v>
      </c>
      <c r="E99" s="153">
        <v>27000</v>
      </c>
      <c r="F99" s="185">
        <v>7.0000000000000007E-2</v>
      </c>
      <c r="G99" s="153">
        <v>1900</v>
      </c>
      <c r="H99" s="153">
        <v>26400</v>
      </c>
      <c r="I99" s="185">
        <v>7.0000000000000007E-2</v>
      </c>
      <c r="J99" s="202" t="s">
        <v>145</v>
      </c>
      <c r="K99" s="153">
        <v>3800</v>
      </c>
      <c r="L99" s="153">
        <v>53400</v>
      </c>
      <c r="M99" s="185">
        <v>7.0000000000000007E-2</v>
      </c>
    </row>
    <row r="100" spans="2:13" ht="13.5" customHeight="1" x14ac:dyDescent="0.2">
      <c r="B100" s="205" t="s">
        <v>369</v>
      </c>
      <c r="C100" s="206" t="s">
        <v>370</v>
      </c>
      <c r="D100" s="153">
        <v>1600</v>
      </c>
      <c r="E100" s="153">
        <v>22000</v>
      </c>
      <c r="F100" s="185">
        <v>7.0000000000000007E-2</v>
      </c>
      <c r="G100" s="153">
        <v>1400</v>
      </c>
      <c r="H100" s="153">
        <v>20600</v>
      </c>
      <c r="I100" s="185">
        <v>7.0000000000000007E-2</v>
      </c>
      <c r="J100" s="202" t="s">
        <v>145</v>
      </c>
      <c r="K100" s="153">
        <v>3000</v>
      </c>
      <c r="L100" s="153">
        <v>42600</v>
      </c>
      <c r="M100" s="185">
        <v>7.0000000000000007E-2</v>
      </c>
    </row>
    <row r="101" spans="2:13" ht="13.5" customHeight="1" x14ac:dyDescent="0.2">
      <c r="B101" s="205" t="s">
        <v>371</v>
      </c>
      <c r="C101" s="206" t="s">
        <v>372</v>
      </c>
      <c r="D101" s="153">
        <v>1500</v>
      </c>
      <c r="E101" s="153">
        <v>22900</v>
      </c>
      <c r="F101" s="185">
        <v>0.06</v>
      </c>
      <c r="G101" s="153">
        <v>1400</v>
      </c>
      <c r="H101" s="153">
        <v>21500</v>
      </c>
      <c r="I101" s="185">
        <v>7.0000000000000007E-2</v>
      </c>
      <c r="J101" s="202" t="s">
        <v>145</v>
      </c>
      <c r="K101" s="153">
        <v>2900</v>
      </c>
      <c r="L101" s="153">
        <v>44400</v>
      </c>
      <c r="M101" s="185">
        <v>0.06</v>
      </c>
    </row>
    <row r="102" spans="2:13" ht="13.5" customHeight="1" x14ac:dyDescent="0.2">
      <c r="B102" s="205" t="s">
        <v>373</v>
      </c>
      <c r="C102" s="206" t="s">
        <v>374</v>
      </c>
      <c r="D102" s="153">
        <v>1800</v>
      </c>
      <c r="E102" s="153">
        <v>25600</v>
      </c>
      <c r="F102" s="185">
        <v>7.0000000000000007E-2</v>
      </c>
      <c r="G102" s="153">
        <v>1600</v>
      </c>
      <c r="H102" s="153">
        <v>25600</v>
      </c>
      <c r="I102" s="185">
        <v>0.06</v>
      </c>
      <c r="J102" s="202" t="s">
        <v>145</v>
      </c>
      <c r="K102" s="153">
        <v>3400</v>
      </c>
      <c r="L102" s="153">
        <v>51300</v>
      </c>
      <c r="M102" s="185">
        <v>7.0000000000000007E-2</v>
      </c>
    </row>
    <row r="103" spans="2:13" ht="13.5" customHeight="1" x14ac:dyDescent="0.25">
      <c r="B103" s="203" t="s">
        <v>375</v>
      </c>
      <c r="C103" s="204" t="s">
        <v>376</v>
      </c>
      <c r="D103" s="186">
        <v>12700</v>
      </c>
      <c r="E103" s="186">
        <v>164600</v>
      </c>
      <c r="F103" s="187">
        <v>0.08</v>
      </c>
      <c r="G103" s="186">
        <v>11000</v>
      </c>
      <c r="H103" s="186">
        <v>160800</v>
      </c>
      <c r="I103" s="187">
        <v>7.0000000000000007E-2</v>
      </c>
      <c r="J103" s="200" t="s">
        <v>145</v>
      </c>
      <c r="K103" s="186">
        <v>23700</v>
      </c>
      <c r="L103" s="186">
        <v>325400</v>
      </c>
      <c r="M103" s="187">
        <v>7.0000000000000007E-2</v>
      </c>
    </row>
    <row r="104" spans="2:13" ht="13.5" customHeight="1" x14ac:dyDescent="0.2">
      <c r="B104" s="205" t="s">
        <v>377</v>
      </c>
      <c r="C104" s="206" t="s">
        <v>378</v>
      </c>
      <c r="D104" s="153">
        <v>2000</v>
      </c>
      <c r="E104" s="153">
        <v>25000</v>
      </c>
      <c r="F104" s="185">
        <v>0.08</v>
      </c>
      <c r="G104" s="153">
        <v>1700</v>
      </c>
      <c r="H104" s="153">
        <v>23500</v>
      </c>
      <c r="I104" s="185">
        <v>7.0000000000000007E-2</v>
      </c>
      <c r="J104" s="202" t="s">
        <v>145</v>
      </c>
      <c r="K104" s="153">
        <v>3700</v>
      </c>
      <c r="L104" s="153">
        <v>48600</v>
      </c>
      <c r="M104" s="185">
        <v>0.08</v>
      </c>
    </row>
    <row r="105" spans="2:13" ht="13.5" customHeight="1" x14ac:dyDescent="0.2">
      <c r="B105" s="205" t="s">
        <v>379</v>
      </c>
      <c r="C105" s="206" t="s">
        <v>380</v>
      </c>
      <c r="D105" s="153">
        <v>3100</v>
      </c>
      <c r="E105" s="153">
        <v>40900</v>
      </c>
      <c r="F105" s="185">
        <v>0.08</v>
      </c>
      <c r="G105" s="153">
        <v>2800</v>
      </c>
      <c r="H105" s="153">
        <v>40500</v>
      </c>
      <c r="I105" s="185">
        <v>7.0000000000000007E-2</v>
      </c>
      <c r="J105" s="202" t="s">
        <v>145</v>
      </c>
      <c r="K105" s="153">
        <v>6000</v>
      </c>
      <c r="L105" s="153">
        <v>81400</v>
      </c>
      <c r="M105" s="185">
        <v>7.0000000000000007E-2</v>
      </c>
    </row>
    <row r="106" spans="2:13" ht="13.5" customHeight="1" x14ac:dyDescent="0.2">
      <c r="B106" s="205" t="s">
        <v>381</v>
      </c>
      <c r="C106" s="206" t="s">
        <v>382</v>
      </c>
      <c r="D106" s="153">
        <v>1900</v>
      </c>
      <c r="E106" s="153">
        <v>22000</v>
      </c>
      <c r="F106" s="185">
        <v>0.08</v>
      </c>
      <c r="G106" s="153">
        <v>1500</v>
      </c>
      <c r="H106" s="153">
        <v>21200</v>
      </c>
      <c r="I106" s="185">
        <v>7.0000000000000007E-2</v>
      </c>
      <c r="J106" s="202" t="s">
        <v>145</v>
      </c>
      <c r="K106" s="153">
        <v>3300</v>
      </c>
      <c r="L106" s="153">
        <v>43100</v>
      </c>
      <c r="M106" s="185">
        <v>0.08</v>
      </c>
    </row>
    <row r="107" spans="2:13" ht="13.5" customHeight="1" x14ac:dyDescent="0.2">
      <c r="B107" s="205" t="s">
        <v>383</v>
      </c>
      <c r="C107" s="206" t="s">
        <v>384</v>
      </c>
      <c r="D107" s="153">
        <v>2000</v>
      </c>
      <c r="E107" s="153">
        <v>26900</v>
      </c>
      <c r="F107" s="185">
        <v>7.0000000000000007E-2</v>
      </c>
      <c r="G107" s="153">
        <v>1800</v>
      </c>
      <c r="H107" s="153">
        <v>26500</v>
      </c>
      <c r="I107" s="185">
        <v>7.0000000000000007E-2</v>
      </c>
      <c r="J107" s="202" t="s">
        <v>145</v>
      </c>
      <c r="K107" s="153">
        <v>3700</v>
      </c>
      <c r="L107" s="153">
        <v>53400</v>
      </c>
      <c r="M107" s="185">
        <v>7.0000000000000007E-2</v>
      </c>
    </row>
    <row r="108" spans="2:13" ht="13.5" customHeight="1" x14ac:dyDescent="0.2">
      <c r="B108" s="205" t="s">
        <v>385</v>
      </c>
      <c r="C108" s="206" t="s">
        <v>386</v>
      </c>
      <c r="D108" s="153">
        <v>1000</v>
      </c>
      <c r="E108" s="153">
        <v>12300</v>
      </c>
      <c r="F108" s="185">
        <v>0.08</v>
      </c>
      <c r="G108" s="153">
        <v>700</v>
      </c>
      <c r="H108" s="153">
        <v>11800</v>
      </c>
      <c r="I108" s="185">
        <v>0.06</v>
      </c>
      <c r="J108" s="202" t="s">
        <v>145</v>
      </c>
      <c r="K108" s="153">
        <v>1700</v>
      </c>
      <c r="L108" s="153">
        <v>24100</v>
      </c>
      <c r="M108" s="185">
        <v>7.0000000000000007E-2</v>
      </c>
    </row>
    <row r="109" spans="2:13" ht="13.5" customHeight="1" x14ac:dyDescent="0.2">
      <c r="B109" s="205" t="s">
        <v>387</v>
      </c>
      <c r="C109" s="206" t="s">
        <v>388</v>
      </c>
      <c r="D109" s="153">
        <v>1700</v>
      </c>
      <c r="E109" s="153">
        <v>24400</v>
      </c>
      <c r="F109" s="185">
        <v>7.0000000000000007E-2</v>
      </c>
      <c r="G109" s="153">
        <v>1500</v>
      </c>
      <c r="H109" s="153">
        <v>24800</v>
      </c>
      <c r="I109" s="185">
        <v>0.06</v>
      </c>
      <c r="J109" s="202" t="s">
        <v>145</v>
      </c>
      <c r="K109" s="153">
        <v>3200</v>
      </c>
      <c r="L109" s="153">
        <v>49200</v>
      </c>
      <c r="M109" s="185">
        <v>7.0000000000000007E-2</v>
      </c>
    </row>
    <row r="110" spans="2:13" ht="13.5" customHeight="1" x14ac:dyDescent="0.2">
      <c r="B110" s="205" t="s">
        <v>389</v>
      </c>
      <c r="C110" s="206" t="s">
        <v>390</v>
      </c>
      <c r="D110" s="153">
        <v>1100</v>
      </c>
      <c r="E110" s="153">
        <v>13200</v>
      </c>
      <c r="F110" s="185">
        <v>0.08</v>
      </c>
      <c r="G110" s="153">
        <v>1000</v>
      </c>
      <c r="H110" s="153">
        <v>12500</v>
      </c>
      <c r="I110" s="185">
        <v>0.08</v>
      </c>
      <c r="J110" s="202" t="s">
        <v>145</v>
      </c>
      <c r="K110" s="153">
        <v>2100</v>
      </c>
      <c r="L110" s="153">
        <v>25600</v>
      </c>
      <c r="M110" s="185">
        <v>0.08</v>
      </c>
    </row>
    <row r="111" spans="2:13" ht="13.5" customHeight="1" x14ac:dyDescent="0.25">
      <c r="B111" s="203" t="s">
        <v>391</v>
      </c>
      <c r="C111" s="204" t="s">
        <v>392</v>
      </c>
      <c r="D111" s="186">
        <v>10000</v>
      </c>
      <c r="E111" s="186">
        <v>167100</v>
      </c>
      <c r="F111" s="187">
        <v>0.06</v>
      </c>
      <c r="G111" s="186">
        <v>8600</v>
      </c>
      <c r="H111" s="186">
        <v>167000</v>
      </c>
      <c r="I111" s="187">
        <v>0.05</v>
      </c>
      <c r="J111" s="200" t="s">
        <v>145</v>
      </c>
      <c r="K111" s="186">
        <v>18600</v>
      </c>
      <c r="L111" s="186">
        <v>334100</v>
      </c>
      <c r="M111" s="187">
        <v>0.06</v>
      </c>
    </row>
    <row r="112" spans="2:13" ht="13.5" customHeight="1" x14ac:dyDescent="0.2">
      <c r="B112" s="205" t="s">
        <v>393</v>
      </c>
      <c r="C112" s="206" t="s">
        <v>394</v>
      </c>
      <c r="D112" s="153">
        <v>800</v>
      </c>
      <c r="E112" s="153">
        <v>17900</v>
      </c>
      <c r="F112" s="185">
        <v>0.04</v>
      </c>
      <c r="G112" s="153">
        <v>700</v>
      </c>
      <c r="H112" s="153">
        <v>19000</v>
      </c>
      <c r="I112" s="185">
        <v>0.04</v>
      </c>
      <c r="J112" s="202" t="s">
        <v>145</v>
      </c>
      <c r="K112" s="153">
        <v>1500</v>
      </c>
      <c r="L112" s="153">
        <v>36900</v>
      </c>
      <c r="M112" s="185">
        <v>0.04</v>
      </c>
    </row>
    <row r="113" spans="2:13" ht="13.5" customHeight="1" x14ac:dyDescent="0.2">
      <c r="B113" s="205" t="s">
        <v>395</v>
      </c>
      <c r="C113" s="206" t="s">
        <v>396</v>
      </c>
      <c r="D113" s="153">
        <v>1800</v>
      </c>
      <c r="E113" s="153">
        <v>25800</v>
      </c>
      <c r="F113" s="185">
        <v>7.0000000000000007E-2</v>
      </c>
      <c r="G113" s="153">
        <v>1800</v>
      </c>
      <c r="H113" s="153">
        <v>25300</v>
      </c>
      <c r="I113" s="185">
        <v>7.0000000000000007E-2</v>
      </c>
      <c r="J113" s="202" t="s">
        <v>145</v>
      </c>
      <c r="K113" s="153">
        <v>3600</v>
      </c>
      <c r="L113" s="153">
        <v>51100</v>
      </c>
      <c r="M113" s="185">
        <v>7.0000000000000007E-2</v>
      </c>
    </row>
    <row r="114" spans="2:13" ht="13.5" customHeight="1" x14ac:dyDescent="0.2">
      <c r="B114" s="205" t="s">
        <v>397</v>
      </c>
      <c r="C114" s="206" t="s">
        <v>398</v>
      </c>
      <c r="D114" s="153">
        <v>1200</v>
      </c>
      <c r="E114" s="153">
        <v>22700</v>
      </c>
      <c r="F114" s="185">
        <v>0.05</v>
      </c>
      <c r="G114" s="153">
        <v>1200</v>
      </c>
      <c r="H114" s="153">
        <v>23100</v>
      </c>
      <c r="I114" s="185">
        <v>0.05</v>
      </c>
      <c r="J114" s="202" t="s">
        <v>145</v>
      </c>
      <c r="K114" s="153">
        <v>2400</v>
      </c>
      <c r="L114" s="153">
        <v>45800</v>
      </c>
      <c r="M114" s="185">
        <v>0.05</v>
      </c>
    </row>
    <row r="115" spans="2:13" ht="13.5" customHeight="1" x14ac:dyDescent="0.2">
      <c r="B115" s="205" t="s">
        <v>399</v>
      </c>
      <c r="C115" s="206" t="s">
        <v>400</v>
      </c>
      <c r="D115" s="153">
        <v>1400</v>
      </c>
      <c r="E115" s="153">
        <v>26300</v>
      </c>
      <c r="F115" s="185">
        <v>0.05</v>
      </c>
      <c r="G115" s="153">
        <v>1200</v>
      </c>
      <c r="H115" s="153">
        <v>25700</v>
      </c>
      <c r="I115" s="185">
        <v>0.04</v>
      </c>
      <c r="J115" s="202" t="s">
        <v>145</v>
      </c>
      <c r="K115" s="153">
        <v>2600</v>
      </c>
      <c r="L115" s="153">
        <v>52000</v>
      </c>
      <c r="M115" s="185">
        <v>0.05</v>
      </c>
    </row>
    <row r="116" spans="2:13" ht="13.5" customHeight="1" x14ac:dyDescent="0.2">
      <c r="B116" s="205" t="s">
        <v>401</v>
      </c>
      <c r="C116" s="206" t="s">
        <v>402</v>
      </c>
      <c r="D116" s="153">
        <v>1100</v>
      </c>
      <c r="E116" s="153">
        <v>21500</v>
      </c>
      <c r="F116" s="185">
        <v>0.05</v>
      </c>
      <c r="G116" s="153">
        <v>900</v>
      </c>
      <c r="H116" s="153">
        <v>22200</v>
      </c>
      <c r="I116" s="185">
        <v>0.04</v>
      </c>
      <c r="J116" s="202" t="s">
        <v>145</v>
      </c>
      <c r="K116" s="153">
        <v>1900</v>
      </c>
      <c r="L116" s="153">
        <v>43700</v>
      </c>
      <c r="M116" s="185">
        <v>0.04</v>
      </c>
    </row>
    <row r="117" spans="2:13" ht="13.5" customHeight="1" x14ac:dyDescent="0.2">
      <c r="B117" s="205" t="s">
        <v>403</v>
      </c>
      <c r="C117" s="206" t="s">
        <v>404</v>
      </c>
      <c r="D117" s="153">
        <v>2500</v>
      </c>
      <c r="E117" s="153">
        <v>33100</v>
      </c>
      <c r="F117" s="185">
        <v>0.08</v>
      </c>
      <c r="G117" s="153">
        <v>2000</v>
      </c>
      <c r="H117" s="153">
        <v>32200</v>
      </c>
      <c r="I117" s="185">
        <v>0.06</v>
      </c>
      <c r="J117" s="202" t="s">
        <v>145</v>
      </c>
      <c r="K117" s="153">
        <v>4500</v>
      </c>
      <c r="L117" s="153">
        <v>65300</v>
      </c>
      <c r="M117" s="185">
        <v>7.0000000000000007E-2</v>
      </c>
    </row>
    <row r="118" spans="2:13" ht="13.5" customHeight="1" x14ac:dyDescent="0.2">
      <c r="B118" s="205" t="s">
        <v>405</v>
      </c>
      <c r="C118" s="206" t="s">
        <v>406</v>
      </c>
      <c r="D118" s="153">
        <v>1200</v>
      </c>
      <c r="E118" s="153">
        <v>19800</v>
      </c>
      <c r="F118" s="185">
        <v>0.06</v>
      </c>
      <c r="G118" s="153">
        <v>900</v>
      </c>
      <c r="H118" s="153">
        <v>19500</v>
      </c>
      <c r="I118" s="185">
        <v>0.05</v>
      </c>
      <c r="J118" s="202" t="s">
        <v>145</v>
      </c>
      <c r="K118" s="153">
        <v>2100</v>
      </c>
      <c r="L118" s="153">
        <v>39300</v>
      </c>
      <c r="M118" s="185">
        <v>0.05</v>
      </c>
    </row>
    <row r="119" spans="2:13" ht="13.5" customHeight="1" x14ac:dyDescent="0.25">
      <c r="B119" s="203" t="s">
        <v>407</v>
      </c>
      <c r="C119" s="204" t="s">
        <v>408</v>
      </c>
      <c r="D119" s="186">
        <v>12700</v>
      </c>
      <c r="E119" s="186">
        <v>191800</v>
      </c>
      <c r="F119" s="187">
        <v>7.0000000000000007E-2</v>
      </c>
      <c r="G119" s="186">
        <v>11100</v>
      </c>
      <c r="H119" s="186">
        <v>191200</v>
      </c>
      <c r="I119" s="187">
        <v>0.06</v>
      </c>
      <c r="J119" s="200" t="s">
        <v>145</v>
      </c>
      <c r="K119" s="186">
        <v>23800</v>
      </c>
      <c r="L119" s="186">
        <v>383000</v>
      </c>
      <c r="M119" s="187">
        <v>0.06</v>
      </c>
    </row>
    <row r="120" spans="2:13" ht="13.5" customHeight="1" x14ac:dyDescent="0.2">
      <c r="B120" s="205" t="s">
        <v>409</v>
      </c>
      <c r="C120" s="206" t="s">
        <v>410</v>
      </c>
      <c r="D120" s="153">
        <v>900</v>
      </c>
      <c r="E120" s="153">
        <v>19400</v>
      </c>
      <c r="F120" s="185">
        <v>0.05</v>
      </c>
      <c r="G120" s="153">
        <v>800</v>
      </c>
      <c r="H120" s="153">
        <v>20100</v>
      </c>
      <c r="I120" s="185">
        <v>0.04</v>
      </c>
      <c r="J120" s="202" t="s">
        <v>145</v>
      </c>
      <c r="K120" s="153">
        <v>1700</v>
      </c>
      <c r="L120" s="153">
        <v>39500</v>
      </c>
      <c r="M120" s="185">
        <v>0.04</v>
      </c>
    </row>
    <row r="121" spans="2:13" ht="13.5" customHeight="1" x14ac:dyDescent="0.2">
      <c r="B121" s="205" t="s">
        <v>411</v>
      </c>
      <c r="C121" s="206" t="s">
        <v>412</v>
      </c>
      <c r="D121" s="153">
        <v>1500</v>
      </c>
      <c r="E121" s="153">
        <v>20600</v>
      </c>
      <c r="F121" s="185">
        <v>0.08</v>
      </c>
      <c r="G121" s="153">
        <v>1300</v>
      </c>
      <c r="H121" s="153">
        <v>20800</v>
      </c>
      <c r="I121" s="185">
        <v>0.06</v>
      </c>
      <c r="J121" s="202" t="s">
        <v>145</v>
      </c>
      <c r="K121" s="153">
        <v>2900</v>
      </c>
      <c r="L121" s="153">
        <v>41400</v>
      </c>
      <c r="M121" s="185">
        <v>7.0000000000000007E-2</v>
      </c>
    </row>
    <row r="122" spans="2:13" ht="13.5" customHeight="1" x14ac:dyDescent="0.2">
      <c r="B122" s="205" t="s">
        <v>413</v>
      </c>
      <c r="C122" s="206" t="s">
        <v>414</v>
      </c>
      <c r="D122" s="153">
        <v>1500</v>
      </c>
      <c r="E122" s="153">
        <v>22300</v>
      </c>
      <c r="F122" s="185">
        <v>7.0000000000000007E-2</v>
      </c>
      <c r="G122" s="153">
        <v>1300</v>
      </c>
      <c r="H122" s="153">
        <v>21800</v>
      </c>
      <c r="I122" s="185">
        <v>0.06</v>
      </c>
      <c r="J122" s="202" t="s">
        <v>145</v>
      </c>
      <c r="K122" s="153">
        <v>2800</v>
      </c>
      <c r="L122" s="153">
        <v>44000</v>
      </c>
      <c r="M122" s="185">
        <v>0.06</v>
      </c>
    </row>
    <row r="123" spans="2:13" ht="13.5" customHeight="1" x14ac:dyDescent="0.2">
      <c r="B123" s="205" t="s">
        <v>415</v>
      </c>
      <c r="C123" s="206" t="s">
        <v>416</v>
      </c>
      <c r="D123" s="153">
        <v>1700</v>
      </c>
      <c r="E123" s="153">
        <v>25000</v>
      </c>
      <c r="F123" s="185">
        <v>7.0000000000000007E-2</v>
      </c>
      <c r="G123" s="153">
        <v>1500</v>
      </c>
      <c r="H123" s="153">
        <v>25100</v>
      </c>
      <c r="I123" s="185">
        <v>0.06</v>
      </c>
      <c r="J123" s="202" t="s">
        <v>145</v>
      </c>
      <c r="K123" s="153">
        <v>3100</v>
      </c>
      <c r="L123" s="153">
        <v>50100</v>
      </c>
      <c r="M123" s="185">
        <v>0.06</v>
      </c>
    </row>
    <row r="124" spans="2:13" ht="13.5" customHeight="1" x14ac:dyDescent="0.2">
      <c r="B124" s="205" t="s">
        <v>417</v>
      </c>
      <c r="C124" s="206" t="s">
        <v>418</v>
      </c>
      <c r="D124" s="153">
        <v>4000</v>
      </c>
      <c r="E124" s="153">
        <v>61000</v>
      </c>
      <c r="F124" s="185">
        <v>0.06</v>
      </c>
      <c r="G124" s="153">
        <v>3700</v>
      </c>
      <c r="H124" s="153">
        <v>60100</v>
      </c>
      <c r="I124" s="185">
        <v>0.06</v>
      </c>
      <c r="J124" s="202" t="s">
        <v>145</v>
      </c>
      <c r="K124" s="153">
        <v>7600</v>
      </c>
      <c r="L124" s="153">
        <v>121100</v>
      </c>
      <c r="M124" s="185">
        <v>0.06</v>
      </c>
    </row>
    <row r="125" spans="2:13" ht="13.5" customHeight="1" x14ac:dyDescent="0.2">
      <c r="B125" s="205" t="s">
        <v>419</v>
      </c>
      <c r="C125" s="206" t="s">
        <v>420</v>
      </c>
      <c r="D125" s="153">
        <v>1800</v>
      </c>
      <c r="E125" s="153">
        <v>23400</v>
      </c>
      <c r="F125" s="185">
        <v>0.08</v>
      </c>
      <c r="G125" s="153">
        <v>1400</v>
      </c>
      <c r="H125" s="153">
        <v>22900</v>
      </c>
      <c r="I125" s="185">
        <v>0.06</v>
      </c>
      <c r="J125" s="202" t="s">
        <v>145</v>
      </c>
      <c r="K125" s="153">
        <v>3200</v>
      </c>
      <c r="L125" s="153">
        <v>46300</v>
      </c>
      <c r="M125" s="185">
        <v>7.0000000000000007E-2</v>
      </c>
    </row>
    <row r="126" spans="2:13" ht="13.5" customHeight="1" x14ac:dyDescent="0.2">
      <c r="B126" s="205" t="s">
        <v>421</v>
      </c>
      <c r="C126" s="206" t="s">
        <v>422</v>
      </c>
      <c r="D126" s="153">
        <v>1300</v>
      </c>
      <c r="E126" s="153">
        <v>20200</v>
      </c>
      <c r="F126" s="185">
        <v>0.06</v>
      </c>
      <c r="G126" s="153">
        <v>1100</v>
      </c>
      <c r="H126" s="153">
        <v>20400</v>
      </c>
      <c r="I126" s="185">
        <v>0.06</v>
      </c>
      <c r="J126" s="202" t="s">
        <v>145</v>
      </c>
      <c r="K126" s="153">
        <v>2400</v>
      </c>
      <c r="L126" s="153">
        <v>40600</v>
      </c>
      <c r="M126" s="185">
        <v>0.06</v>
      </c>
    </row>
    <row r="127" spans="2:13" ht="13.5" customHeight="1" x14ac:dyDescent="0.25">
      <c r="B127" s="203" t="s">
        <v>423</v>
      </c>
      <c r="C127" s="204" t="s">
        <v>424</v>
      </c>
      <c r="D127" s="186">
        <v>12400</v>
      </c>
      <c r="E127" s="186">
        <v>189500</v>
      </c>
      <c r="F127" s="187">
        <v>7.0000000000000007E-2</v>
      </c>
      <c r="G127" s="186">
        <v>11200</v>
      </c>
      <c r="H127" s="186">
        <v>183400</v>
      </c>
      <c r="I127" s="187">
        <v>0.06</v>
      </c>
      <c r="J127" s="200" t="s">
        <v>145</v>
      </c>
      <c r="K127" s="186">
        <v>23600</v>
      </c>
      <c r="L127" s="186">
        <v>372900</v>
      </c>
      <c r="M127" s="187">
        <v>0.06</v>
      </c>
    </row>
    <row r="128" spans="2:13" ht="13.5" customHeight="1" x14ac:dyDescent="0.2">
      <c r="B128" s="205" t="s">
        <v>425</v>
      </c>
      <c r="C128" s="206" t="s">
        <v>426</v>
      </c>
      <c r="D128" s="153">
        <v>1700</v>
      </c>
      <c r="E128" s="153">
        <v>28800</v>
      </c>
      <c r="F128" s="185">
        <v>0.06</v>
      </c>
      <c r="G128" s="153">
        <v>1700</v>
      </c>
      <c r="H128" s="153">
        <v>28400</v>
      </c>
      <c r="I128" s="185">
        <v>0.06</v>
      </c>
      <c r="J128" s="202" t="s">
        <v>145</v>
      </c>
      <c r="K128" s="153">
        <v>3300</v>
      </c>
      <c r="L128" s="153">
        <v>57200</v>
      </c>
      <c r="M128" s="185">
        <v>0.06</v>
      </c>
    </row>
    <row r="129" spans="2:13" ht="13.5" customHeight="1" x14ac:dyDescent="0.2">
      <c r="B129" s="205" t="s">
        <v>427</v>
      </c>
      <c r="C129" s="206" t="s">
        <v>428</v>
      </c>
      <c r="D129" s="153">
        <v>1600</v>
      </c>
      <c r="E129" s="153">
        <v>26600</v>
      </c>
      <c r="F129" s="185">
        <v>0.06</v>
      </c>
      <c r="G129" s="153">
        <v>1500</v>
      </c>
      <c r="H129" s="153">
        <v>26600</v>
      </c>
      <c r="I129" s="185">
        <v>0.05</v>
      </c>
      <c r="J129" s="202" t="s">
        <v>145</v>
      </c>
      <c r="K129" s="153">
        <v>3100</v>
      </c>
      <c r="L129" s="153">
        <v>53200</v>
      </c>
      <c r="M129" s="185">
        <v>0.06</v>
      </c>
    </row>
    <row r="130" spans="2:13" ht="13.5" customHeight="1" x14ac:dyDescent="0.2">
      <c r="B130" s="205" t="s">
        <v>429</v>
      </c>
      <c r="C130" s="206" t="s">
        <v>430</v>
      </c>
      <c r="D130" s="153">
        <v>1700</v>
      </c>
      <c r="E130" s="153">
        <v>25700</v>
      </c>
      <c r="F130" s="185">
        <v>7.0000000000000007E-2</v>
      </c>
      <c r="G130" s="153">
        <v>1600</v>
      </c>
      <c r="H130" s="153">
        <v>24900</v>
      </c>
      <c r="I130" s="185">
        <v>7.0000000000000007E-2</v>
      </c>
      <c r="J130" s="202" t="s">
        <v>145</v>
      </c>
      <c r="K130" s="153">
        <v>3300</v>
      </c>
      <c r="L130" s="153">
        <v>50700</v>
      </c>
      <c r="M130" s="185">
        <v>7.0000000000000007E-2</v>
      </c>
    </row>
    <row r="131" spans="2:13" ht="13.5" customHeight="1" x14ac:dyDescent="0.2">
      <c r="B131" s="205" t="s">
        <v>431</v>
      </c>
      <c r="C131" s="206" t="s">
        <v>432</v>
      </c>
      <c r="D131" s="153">
        <v>2000</v>
      </c>
      <c r="E131" s="153">
        <v>28100</v>
      </c>
      <c r="F131" s="185">
        <v>7.0000000000000007E-2</v>
      </c>
      <c r="G131" s="153">
        <v>1800</v>
      </c>
      <c r="H131" s="153">
        <v>25700</v>
      </c>
      <c r="I131" s="185">
        <v>7.0000000000000007E-2</v>
      </c>
      <c r="J131" s="202" t="s">
        <v>145</v>
      </c>
      <c r="K131" s="153">
        <v>3800</v>
      </c>
      <c r="L131" s="153">
        <v>53900</v>
      </c>
      <c r="M131" s="185">
        <v>7.0000000000000007E-2</v>
      </c>
    </row>
    <row r="132" spans="2:13" ht="13.5" customHeight="1" x14ac:dyDescent="0.2">
      <c r="B132" s="205" t="s">
        <v>433</v>
      </c>
      <c r="C132" s="206" t="s">
        <v>434</v>
      </c>
      <c r="D132" s="153">
        <v>1500</v>
      </c>
      <c r="E132" s="153">
        <v>25500</v>
      </c>
      <c r="F132" s="185">
        <v>0.06</v>
      </c>
      <c r="G132" s="153">
        <v>1500</v>
      </c>
      <c r="H132" s="153">
        <v>25000</v>
      </c>
      <c r="I132" s="185">
        <v>0.06</v>
      </c>
      <c r="J132" s="202" t="s">
        <v>145</v>
      </c>
      <c r="K132" s="153">
        <v>3000</v>
      </c>
      <c r="L132" s="153">
        <v>50500</v>
      </c>
      <c r="M132" s="185">
        <v>0.06</v>
      </c>
    </row>
    <row r="133" spans="2:13" ht="13.5" customHeight="1" x14ac:dyDescent="0.2">
      <c r="B133" s="205" t="s">
        <v>435</v>
      </c>
      <c r="C133" s="206" t="s">
        <v>436</v>
      </c>
      <c r="D133" s="153">
        <v>2000</v>
      </c>
      <c r="E133" s="153">
        <v>27600</v>
      </c>
      <c r="F133" s="185">
        <v>7.0000000000000007E-2</v>
      </c>
      <c r="G133" s="153">
        <v>1500</v>
      </c>
      <c r="H133" s="153">
        <v>27100</v>
      </c>
      <c r="I133" s="185">
        <v>0.06</v>
      </c>
      <c r="J133" s="202" t="s">
        <v>145</v>
      </c>
      <c r="K133" s="153">
        <v>3500</v>
      </c>
      <c r="L133" s="153">
        <v>54700</v>
      </c>
      <c r="M133" s="185">
        <v>0.06</v>
      </c>
    </row>
    <row r="134" spans="2:13" ht="13.5" customHeight="1" x14ac:dyDescent="0.2">
      <c r="B134" s="205" t="s">
        <v>437</v>
      </c>
      <c r="C134" s="206" t="s">
        <v>438</v>
      </c>
      <c r="D134" s="153">
        <v>1900</v>
      </c>
      <c r="E134" s="153">
        <v>27100</v>
      </c>
      <c r="F134" s="185">
        <v>7.0000000000000007E-2</v>
      </c>
      <c r="G134" s="153">
        <v>1700</v>
      </c>
      <c r="H134" s="153">
        <v>25600</v>
      </c>
      <c r="I134" s="185">
        <v>7.0000000000000007E-2</v>
      </c>
      <c r="J134" s="202" t="s">
        <v>145</v>
      </c>
      <c r="K134" s="153">
        <v>3500</v>
      </c>
      <c r="L134" s="153">
        <v>52700</v>
      </c>
      <c r="M134" s="185">
        <v>7.0000000000000007E-2</v>
      </c>
    </row>
    <row r="135" spans="2:13" ht="13.5" customHeight="1" x14ac:dyDescent="0.25">
      <c r="B135" s="207" t="s">
        <v>439</v>
      </c>
      <c r="C135" s="208" t="s">
        <v>440</v>
      </c>
      <c r="D135" s="183">
        <v>93500</v>
      </c>
      <c r="E135" s="183">
        <v>1290500</v>
      </c>
      <c r="F135" s="184">
        <v>7.0000000000000007E-2</v>
      </c>
      <c r="G135" s="183">
        <v>96800</v>
      </c>
      <c r="H135" s="183">
        <v>1289900</v>
      </c>
      <c r="I135" s="184">
        <v>0.08</v>
      </c>
      <c r="J135" s="209" t="s">
        <v>145</v>
      </c>
      <c r="K135" s="183">
        <v>190300</v>
      </c>
      <c r="L135" s="183">
        <v>2580400</v>
      </c>
      <c r="M135" s="184">
        <v>7.0000000000000007E-2</v>
      </c>
    </row>
    <row r="136" spans="2:13" ht="13.5" customHeight="1" x14ac:dyDescent="0.2">
      <c r="B136" s="156" t="s">
        <v>441</v>
      </c>
      <c r="C136" s="210" t="s">
        <v>442</v>
      </c>
      <c r="D136" s="153">
        <v>2800</v>
      </c>
      <c r="E136" s="153">
        <v>41300</v>
      </c>
      <c r="F136" s="185">
        <v>7.0000000000000007E-2</v>
      </c>
      <c r="G136" s="153">
        <v>2200</v>
      </c>
      <c r="H136" s="153">
        <v>38900</v>
      </c>
      <c r="I136" s="185">
        <v>0.06</v>
      </c>
      <c r="J136" s="202" t="s">
        <v>145</v>
      </c>
      <c r="K136" s="153">
        <v>5000</v>
      </c>
      <c r="L136" s="153">
        <v>80200</v>
      </c>
      <c r="M136" s="185">
        <v>0.06</v>
      </c>
    </row>
    <row r="137" spans="2:13" ht="13.5" customHeight="1" x14ac:dyDescent="0.2">
      <c r="B137" s="156" t="s">
        <v>443</v>
      </c>
      <c r="C137" s="210" t="s">
        <v>444</v>
      </c>
      <c r="D137" s="153">
        <v>4800</v>
      </c>
      <c r="E137" s="153">
        <v>69400</v>
      </c>
      <c r="F137" s="185">
        <v>7.0000000000000007E-2</v>
      </c>
      <c r="G137" s="153">
        <v>3900</v>
      </c>
      <c r="H137" s="153">
        <v>65200</v>
      </c>
      <c r="I137" s="185">
        <v>0.06</v>
      </c>
      <c r="J137" s="202" t="s">
        <v>145</v>
      </c>
      <c r="K137" s="153">
        <v>8700</v>
      </c>
      <c r="L137" s="153">
        <v>134500</v>
      </c>
      <c r="M137" s="185">
        <v>0.06</v>
      </c>
    </row>
    <row r="138" spans="2:13" ht="13.5" customHeight="1" x14ac:dyDescent="0.2">
      <c r="B138" s="156" t="s">
        <v>445</v>
      </c>
      <c r="C138" s="210" t="s">
        <v>446</v>
      </c>
      <c r="D138" s="153">
        <v>3500</v>
      </c>
      <c r="E138" s="153">
        <v>55300</v>
      </c>
      <c r="F138" s="185">
        <v>0.06</v>
      </c>
      <c r="G138" s="153">
        <v>3500</v>
      </c>
      <c r="H138" s="153">
        <v>57400</v>
      </c>
      <c r="I138" s="185">
        <v>0.06</v>
      </c>
      <c r="J138" s="202" t="s">
        <v>145</v>
      </c>
      <c r="K138" s="153">
        <v>7000</v>
      </c>
      <c r="L138" s="153">
        <v>112600</v>
      </c>
      <c r="M138" s="185">
        <v>0.06</v>
      </c>
    </row>
    <row r="139" spans="2:13" ht="13.5" customHeight="1" x14ac:dyDescent="0.2">
      <c r="B139" s="156" t="s">
        <v>447</v>
      </c>
      <c r="C139" s="210" t="s">
        <v>448</v>
      </c>
      <c r="D139" s="153">
        <v>2500</v>
      </c>
      <c r="E139" s="153">
        <v>41300</v>
      </c>
      <c r="F139" s="185">
        <v>0.06</v>
      </c>
      <c r="G139" s="153">
        <v>2300</v>
      </c>
      <c r="H139" s="153">
        <v>41700</v>
      </c>
      <c r="I139" s="185">
        <v>0.06</v>
      </c>
      <c r="J139" s="202" t="s">
        <v>145</v>
      </c>
      <c r="K139" s="153">
        <v>4800</v>
      </c>
      <c r="L139" s="153">
        <v>83100</v>
      </c>
      <c r="M139" s="185">
        <v>0.06</v>
      </c>
    </row>
    <row r="140" spans="2:13" ht="13.5" customHeight="1" x14ac:dyDescent="0.25">
      <c r="B140" s="203" t="s">
        <v>449</v>
      </c>
      <c r="C140" s="204" t="s">
        <v>450</v>
      </c>
      <c r="D140" s="186">
        <v>14500</v>
      </c>
      <c r="E140" s="186">
        <v>200200</v>
      </c>
      <c r="F140" s="187">
        <v>7.0000000000000007E-2</v>
      </c>
      <c r="G140" s="186">
        <v>12700</v>
      </c>
      <c r="H140" s="186">
        <v>197900</v>
      </c>
      <c r="I140" s="187">
        <v>0.06</v>
      </c>
      <c r="J140" s="200" t="s">
        <v>145</v>
      </c>
      <c r="K140" s="186">
        <v>27200</v>
      </c>
      <c r="L140" s="186">
        <v>398200</v>
      </c>
      <c r="M140" s="187">
        <v>7.0000000000000007E-2</v>
      </c>
    </row>
    <row r="141" spans="2:13" ht="13.5" customHeight="1" x14ac:dyDescent="0.2">
      <c r="B141" s="205" t="s">
        <v>451</v>
      </c>
      <c r="C141" s="206" t="s">
        <v>452</v>
      </c>
      <c r="D141" s="153">
        <v>1800</v>
      </c>
      <c r="E141" s="153">
        <v>23400</v>
      </c>
      <c r="F141" s="185">
        <v>0.08</v>
      </c>
      <c r="G141" s="153">
        <v>1500</v>
      </c>
      <c r="H141" s="153">
        <v>23000</v>
      </c>
      <c r="I141" s="185">
        <v>7.0000000000000007E-2</v>
      </c>
      <c r="J141" s="202" t="s">
        <v>145</v>
      </c>
      <c r="K141" s="153">
        <v>3300</v>
      </c>
      <c r="L141" s="153">
        <v>46400</v>
      </c>
      <c r="M141" s="185">
        <v>7.0000000000000007E-2</v>
      </c>
    </row>
    <row r="142" spans="2:13" ht="13.5" customHeight="1" x14ac:dyDescent="0.2">
      <c r="B142" s="205" t="s">
        <v>453</v>
      </c>
      <c r="C142" s="206" t="s">
        <v>454</v>
      </c>
      <c r="D142" s="153">
        <v>2000</v>
      </c>
      <c r="E142" s="153">
        <v>28500</v>
      </c>
      <c r="F142" s="185">
        <v>7.0000000000000007E-2</v>
      </c>
      <c r="G142" s="153">
        <v>1600</v>
      </c>
      <c r="H142" s="153">
        <v>29900</v>
      </c>
      <c r="I142" s="185">
        <v>0.05</v>
      </c>
      <c r="J142" s="202" t="s">
        <v>145</v>
      </c>
      <c r="K142" s="153">
        <v>3600</v>
      </c>
      <c r="L142" s="153">
        <v>58400</v>
      </c>
      <c r="M142" s="185">
        <v>0.06</v>
      </c>
    </row>
    <row r="143" spans="2:13" ht="13.5" customHeight="1" x14ac:dyDescent="0.2">
      <c r="B143" s="205" t="s">
        <v>455</v>
      </c>
      <c r="C143" s="206" t="s">
        <v>456</v>
      </c>
      <c r="D143" s="153">
        <v>1900</v>
      </c>
      <c r="E143" s="153">
        <v>23900</v>
      </c>
      <c r="F143" s="185">
        <v>0.08</v>
      </c>
      <c r="G143" s="153">
        <v>1700</v>
      </c>
      <c r="H143" s="153">
        <v>23400</v>
      </c>
      <c r="I143" s="185">
        <v>7.0000000000000007E-2</v>
      </c>
      <c r="J143" s="202" t="s">
        <v>145</v>
      </c>
      <c r="K143" s="153">
        <v>3600</v>
      </c>
      <c r="L143" s="153">
        <v>47300</v>
      </c>
      <c r="M143" s="185">
        <v>0.08</v>
      </c>
    </row>
    <row r="144" spans="2:13" ht="13.5" customHeight="1" x14ac:dyDescent="0.2">
      <c r="B144" s="205" t="s">
        <v>457</v>
      </c>
      <c r="C144" s="206" t="s">
        <v>458</v>
      </c>
      <c r="D144" s="153">
        <v>1900</v>
      </c>
      <c r="E144" s="153">
        <v>28000</v>
      </c>
      <c r="F144" s="185">
        <v>7.0000000000000007E-2</v>
      </c>
      <c r="G144" s="153">
        <v>1700</v>
      </c>
      <c r="H144" s="153">
        <v>27200</v>
      </c>
      <c r="I144" s="185">
        <v>0.06</v>
      </c>
      <c r="J144" s="202" t="s">
        <v>145</v>
      </c>
      <c r="K144" s="153">
        <v>3600</v>
      </c>
      <c r="L144" s="153">
        <v>55200</v>
      </c>
      <c r="M144" s="185">
        <v>0.06</v>
      </c>
    </row>
    <row r="145" spans="2:13" ht="13.5" customHeight="1" x14ac:dyDescent="0.2">
      <c r="B145" s="205" t="s">
        <v>459</v>
      </c>
      <c r="C145" s="206" t="s">
        <v>460</v>
      </c>
      <c r="D145" s="153">
        <v>2000</v>
      </c>
      <c r="E145" s="153">
        <v>24900</v>
      </c>
      <c r="F145" s="185">
        <v>0.08</v>
      </c>
      <c r="G145" s="153">
        <v>1700</v>
      </c>
      <c r="H145" s="153">
        <v>23500</v>
      </c>
      <c r="I145" s="185">
        <v>7.0000000000000007E-2</v>
      </c>
      <c r="J145" s="202" t="s">
        <v>145</v>
      </c>
      <c r="K145" s="153">
        <v>3700</v>
      </c>
      <c r="L145" s="153">
        <v>48300</v>
      </c>
      <c r="M145" s="185">
        <v>0.08</v>
      </c>
    </row>
    <row r="146" spans="2:13" ht="13.5" customHeight="1" x14ac:dyDescent="0.2">
      <c r="B146" s="205" t="s">
        <v>461</v>
      </c>
      <c r="C146" s="206" t="s">
        <v>462</v>
      </c>
      <c r="D146" s="153">
        <v>2100</v>
      </c>
      <c r="E146" s="153">
        <v>31100</v>
      </c>
      <c r="F146" s="185">
        <v>7.0000000000000007E-2</v>
      </c>
      <c r="G146" s="153">
        <v>1700</v>
      </c>
      <c r="H146" s="153">
        <v>30800</v>
      </c>
      <c r="I146" s="185">
        <v>0.06</v>
      </c>
      <c r="J146" s="202" t="s">
        <v>145</v>
      </c>
      <c r="K146" s="153">
        <v>3800</v>
      </c>
      <c r="L146" s="153">
        <v>61900</v>
      </c>
      <c r="M146" s="185">
        <v>0.06</v>
      </c>
    </row>
    <row r="147" spans="2:13" ht="13.5" customHeight="1" x14ac:dyDescent="0.2">
      <c r="B147" s="205" t="s">
        <v>463</v>
      </c>
      <c r="C147" s="206" t="s">
        <v>464</v>
      </c>
      <c r="D147" s="153">
        <v>1500</v>
      </c>
      <c r="E147" s="153">
        <v>21600</v>
      </c>
      <c r="F147" s="185">
        <v>7.0000000000000007E-2</v>
      </c>
      <c r="G147" s="153">
        <v>1300</v>
      </c>
      <c r="H147" s="153">
        <v>20700</v>
      </c>
      <c r="I147" s="185">
        <v>0.06</v>
      </c>
      <c r="J147" s="202" t="s">
        <v>145</v>
      </c>
      <c r="K147" s="153">
        <v>2800</v>
      </c>
      <c r="L147" s="153">
        <v>42300</v>
      </c>
      <c r="M147" s="185">
        <v>7.0000000000000007E-2</v>
      </c>
    </row>
    <row r="148" spans="2:13" ht="13.5" customHeight="1" x14ac:dyDescent="0.2">
      <c r="B148" s="205" t="s">
        <v>465</v>
      </c>
      <c r="C148" s="206" t="s">
        <v>466</v>
      </c>
      <c r="D148" s="153">
        <v>1400</v>
      </c>
      <c r="E148" s="153">
        <v>19000</v>
      </c>
      <c r="F148" s="185">
        <v>7.0000000000000007E-2</v>
      </c>
      <c r="G148" s="153">
        <v>1400</v>
      </c>
      <c r="H148" s="153">
        <v>19400</v>
      </c>
      <c r="I148" s="185">
        <v>7.0000000000000007E-2</v>
      </c>
      <c r="J148" s="202" t="s">
        <v>145</v>
      </c>
      <c r="K148" s="153">
        <v>2800</v>
      </c>
      <c r="L148" s="153">
        <v>38400</v>
      </c>
      <c r="M148" s="185">
        <v>7.0000000000000007E-2</v>
      </c>
    </row>
    <row r="149" spans="2:13" ht="13.5" customHeight="1" x14ac:dyDescent="0.25">
      <c r="B149" s="203" t="s">
        <v>467</v>
      </c>
      <c r="C149" s="204" t="s">
        <v>468</v>
      </c>
      <c r="D149" s="186">
        <v>10400</v>
      </c>
      <c r="E149" s="186">
        <v>139000</v>
      </c>
      <c r="F149" s="187">
        <v>7.0000000000000007E-2</v>
      </c>
      <c r="G149" s="186">
        <v>9900</v>
      </c>
      <c r="H149" s="186">
        <v>140700</v>
      </c>
      <c r="I149" s="187">
        <v>7.0000000000000007E-2</v>
      </c>
      <c r="J149" s="200" t="s">
        <v>145</v>
      </c>
      <c r="K149" s="186">
        <v>20200</v>
      </c>
      <c r="L149" s="186">
        <v>279800</v>
      </c>
      <c r="M149" s="187">
        <v>7.0000000000000007E-2</v>
      </c>
    </row>
    <row r="150" spans="2:13" ht="13.5" customHeight="1" x14ac:dyDescent="0.2">
      <c r="B150" s="205" t="s">
        <v>469</v>
      </c>
      <c r="C150" s="206" t="s">
        <v>470</v>
      </c>
      <c r="D150" s="153">
        <v>1100</v>
      </c>
      <c r="E150" s="153">
        <v>15600</v>
      </c>
      <c r="F150" s="185">
        <v>7.0000000000000007E-2</v>
      </c>
      <c r="G150" s="153">
        <v>1100</v>
      </c>
      <c r="H150" s="153">
        <v>15100</v>
      </c>
      <c r="I150" s="185">
        <v>0.08</v>
      </c>
      <c r="J150" s="202" t="s">
        <v>145</v>
      </c>
      <c r="K150" s="153">
        <v>2300</v>
      </c>
      <c r="L150" s="153">
        <v>30700</v>
      </c>
      <c r="M150" s="185">
        <v>7.0000000000000007E-2</v>
      </c>
    </row>
    <row r="151" spans="2:13" ht="13.5" customHeight="1" x14ac:dyDescent="0.2">
      <c r="B151" s="205" t="s">
        <v>471</v>
      </c>
      <c r="C151" s="206" t="s">
        <v>472</v>
      </c>
      <c r="D151" s="153">
        <v>1900</v>
      </c>
      <c r="E151" s="153">
        <v>31600</v>
      </c>
      <c r="F151" s="185">
        <v>0.06</v>
      </c>
      <c r="G151" s="153">
        <v>2100</v>
      </c>
      <c r="H151" s="153">
        <v>31600</v>
      </c>
      <c r="I151" s="185">
        <v>7.0000000000000007E-2</v>
      </c>
      <c r="J151" s="202" t="s">
        <v>145</v>
      </c>
      <c r="K151" s="153">
        <v>4000</v>
      </c>
      <c r="L151" s="153">
        <v>63200</v>
      </c>
      <c r="M151" s="185">
        <v>0.06</v>
      </c>
    </row>
    <row r="152" spans="2:13" ht="13.5" customHeight="1" x14ac:dyDescent="0.2">
      <c r="B152" s="205" t="s">
        <v>473</v>
      </c>
      <c r="C152" s="206" t="s">
        <v>474</v>
      </c>
      <c r="D152" s="153">
        <v>1700</v>
      </c>
      <c r="E152" s="153">
        <v>27000</v>
      </c>
      <c r="F152" s="185">
        <v>0.06</v>
      </c>
      <c r="G152" s="153">
        <v>1600</v>
      </c>
      <c r="H152" s="153">
        <v>28700</v>
      </c>
      <c r="I152" s="185">
        <v>0.05</v>
      </c>
      <c r="J152" s="202" t="s">
        <v>145</v>
      </c>
      <c r="K152" s="153">
        <v>3300</v>
      </c>
      <c r="L152" s="153">
        <v>55600</v>
      </c>
      <c r="M152" s="185">
        <v>0.06</v>
      </c>
    </row>
    <row r="153" spans="2:13" ht="13.5" customHeight="1" x14ac:dyDescent="0.2">
      <c r="B153" s="205" t="s">
        <v>475</v>
      </c>
      <c r="C153" s="206" t="s">
        <v>476</v>
      </c>
      <c r="D153" s="153">
        <v>3000</v>
      </c>
      <c r="E153" s="153">
        <v>30700</v>
      </c>
      <c r="F153" s="185">
        <v>0.1</v>
      </c>
      <c r="G153" s="153">
        <v>2600</v>
      </c>
      <c r="H153" s="153">
        <v>29800</v>
      </c>
      <c r="I153" s="185">
        <v>0.09</v>
      </c>
      <c r="J153" s="202" t="s">
        <v>145</v>
      </c>
      <c r="K153" s="153">
        <v>5500</v>
      </c>
      <c r="L153" s="153">
        <v>60500</v>
      </c>
      <c r="M153" s="185">
        <v>0.09</v>
      </c>
    </row>
    <row r="154" spans="2:13" ht="13.5" customHeight="1" x14ac:dyDescent="0.25">
      <c r="B154" s="205" t="s">
        <v>477</v>
      </c>
      <c r="C154" s="206" t="s">
        <v>478</v>
      </c>
      <c r="D154" s="186">
        <v>2600</v>
      </c>
      <c r="E154" s="186">
        <v>34200</v>
      </c>
      <c r="F154" s="187">
        <v>0.08</v>
      </c>
      <c r="G154" s="186">
        <v>2600</v>
      </c>
      <c r="H154" s="186">
        <v>35600</v>
      </c>
      <c r="I154" s="187">
        <v>7.0000000000000007E-2</v>
      </c>
      <c r="J154" s="202" t="s">
        <v>145</v>
      </c>
      <c r="K154" s="186">
        <v>5200</v>
      </c>
      <c r="L154" s="186">
        <v>69800</v>
      </c>
      <c r="M154" s="187">
        <v>7.0000000000000007E-2</v>
      </c>
    </row>
    <row r="155" spans="2:13" ht="13.5" customHeight="1" x14ac:dyDescent="0.25">
      <c r="B155" s="203" t="s">
        <v>479</v>
      </c>
      <c r="C155" s="204" t="s">
        <v>480</v>
      </c>
      <c r="D155" s="186">
        <v>45400</v>
      </c>
      <c r="E155" s="186">
        <v>603700</v>
      </c>
      <c r="F155" s="187">
        <v>0.08</v>
      </c>
      <c r="G155" s="186">
        <v>52800</v>
      </c>
      <c r="H155" s="186">
        <v>613700</v>
      </c>
      <c r="I155" s="187">
        <v>0.09</v>
      </c>
      <c r="J155" s="200" t="s">
        <v>145</v>
      </c>
      <c r="K155" s="186">
        <v>98200</v>
      </c>
      <c r="L155" s="186">
        <v>1217400</v>
      </c>
      <c r="M155" s="187">
        <v>0.08</v>
      </c>
    </row>
    <row r="156" spans="2:13" ht="13.5" customHeight="1" x14ac:dyDescent="0.2">
      <c r="B156" s="205" t="s">
        <v>481</v>
      </c>
      <c r="C156" s="206" t="s">
        <v>482</v>
      </c>
      <c r="D156" s="153">
        <v>17800</v>
      </c>
      <c r="E156" s="153">
        <v>220400</v>
      </c>
      <c r="F156" s="185">
        <v>0.08</v>
      </c>
      <c r="G156" s="153">
        <v>22200</v>
      </c>
      <c r="H156" s="153">
        <v>228000</v>
      </c>
      <c r="I156" s="185">
        <v>0.1</v>
      </c>
      <c r="J156" s="202" t="s">
        <v>145</v>
      </c>
      <c r="K156" s="153">
        <v>40000</v>
      </c>
      <c r="L156" s="153">
        <v>448400</v>
      </c>
      <c r="M156" s="185">
        <v>0.09</v>
      </c>
    </row>
    <row r="157" spans="2:13" ht="13.5" customHeight="1" x14ac:dyDescent="0.2">
      <c r="B157" s="205" t="s">
        <v>483</v>
      </c>
      <c r="C157" s="206" t="s">
        <v>484</v>
      </c>
      <c r="D157" s="153">
        <v>4900</v>
      </c>
      <c r="E157" s="153">
        <v>77200</v>
      </c>
      <c r="F157" s="185">
        <v>0.06</v>
      </c>
      <c r="G157" s="153">
        <v>6000</v>
      </c>
      <c r="H157" s="153">
        <v>80200</v>
      </c>
      <c r="I157" s="185">
        <v>7.0000000000000007E-2</v>
      </c>
      <c r="J157" s="202" t="s">
        <v>145</v>
      </c>
      <c r="K157" s="153">
        <v>10900</v>
      </c>
      <c r="L157" s="153">
        <v>157400</v>
      </c>
      <c r="M157" s="185">
        <v>7.0000000000000007E-2</v>
      </c>
    </row>
    <row r="158" spans="2:13" ht="13.5" customHeight="1" x14ac:dyDescent="0.2">
      <c r="B158" s="205" t="s">
        <v>485</v>
      </c>
      <c r="C158" s="206" t="s">
        <v>486</v>
      </c>
      <c r="D158" s="153">
        <v>4800</v>
      </c>
      <c r="E158" s="153">
        <v>70200</v>
      </c>
      <c r="F158" s="185">
        <v>7.0000000000000007E-2</v>
      </c>
      <c r="G158" s="153">
        <v>5500</v>
      </c>
      <c r="H158" s="153">
        <v>69100</v>
      </c>
      <c r="I158" s="185">
        <v>0.08</v>
      </c>
      <c r="J158" s="202" t="s">
        <v>145</v>
      </c>
      <c r="K158" s="153">
        <v>10300</v>
      </c>
      <c r="L158" s="153">
        <v>139200</v>
      </c>
      <c r="M158" s="185">
        <v>7.0000000000000007E-2</v>
      </c>
    </row>
    <row r="159" spans="2:13" ht="13.5" customHeight="1" x14ac:dyDescent="0.2">
      <c r="B159" s="205" t="s">
        <v>487</v>
      </c>
      <c r="C159" s="206" t="s">
        <v>488</v>
      </c>
      <c r="D159" s="153">
        <v>5300</v>
      </c>
      <c r="E159" s="153">
        <v>70300</v>
      </c>
      <c r="F159" s="185">
        <v>7.0000000000000007E-2</v>
      </c>
      <c r="G159" s="153">
        <v>5900</v>
      </c>
      <c r="H159" s="153">
        <v>71600</v>
      </c>
      <c r="I159" s="185">
        <v>0.08</v>
      </c>
      <c r="J159" s="202" t="s">
        <v>145</v>
      </c>
      <c r="K159" s="153">
        <v>11200</v>
      </c>
      <c r="L159" s="153">
        <v>142000</v>
      </c>
      <c r="M159" s="185">
        <v>0.08</v>
      </c>
    </row>
    <row r="160" spans="2:13" ht="13.5" customHeight="1" x14ac:dyDescent="0.2">
      <c r="B160" s="205" t="s">
        <v>489</v>
      </c>
      <c r="C160" s="206" t="s">
        <v>490</v>
      </c>
      <c r="D160" s="153">
        <v>4700</v>
      </c>
      <c r="E160" s="153">
        <v>50000</v>
      </c>
      <c r="F160" s="185">
        <v>0.09</v>
      </c>
      <c r="G160" s="153">
        <v>4300</v>
      </c>
      <c r="H160" s="153">
        <v>48400</v>
      </c>
      <c r="I160" s="185">
        <v>0.09</v>
      </c>
      <c r="J160" s="202" t="s">
        <v>145</v>
      </c>
      <c r="K160" s="153">
        <v>9000</v>
      </c>
      <c r="L160" s="153">
        <v>98400</v>
      </c>
      <c r="M160" s="185">
        <v>0.09</v>
      </c>
    </row>
    <row r="161" spans="2:13" ht="13.5" customHeight="1" x14ac:dyDescent="0.2">
      <c r="B161" s="205" t="s">
        <v>491</v>
      </c>
      <c r="C161" s="206" t="s">
        <v>492</v>
      </c>
      <c r="D161" s="153">
        <v>4200</v>
      </c>
      <c r="E161" s="153">
        <v>58200</v>
      </c>
      <c r="F161" s="185">
        <v>7.0000000000000007E-2</v>
      </c>
      <c r="G161" s="153">
        <v>4700</v>
      </c>
      <c r="H161" s="153">
        <v>59100</v>
      </c>
      <c r="I161" s="185">
        <v>0.08</v>
      </c>
      <c r="J161" s="202" t="s">
        <v>145</v>
      </c>
      <c r="K161" s="153">
        <v>8800</v>
      </c>
      <c r="L161" s="153">
        <v>117300</v>
      </c>
      <c r="M161" s="185">
        <v>0.08</v>
      </c>
    </row>
    <row r="162" spans="2:13" ht="13.5" customHeight="1" x14ac:dyDescent="0.2">
      <c r="B162" s="205" t="s">
        <v>493</v>
      </c>
      <c r="C162" s="206" t="s">
        <v>494</v>
      </c>
      <c r="D162" s="153">
        <v>3800</v>
      </c>
      <c r="E162" s="153">
        <v>57500</v>
      </c>
      <c r="F162" s="185">
        <v>7.0000000000000007E-2</v>
      </c>
      <c r="G162" s="153">
        <v>4200</v>
      </c>
      <c r="H162" s="153">
        <v>57300</v>
      </c>
      <c r="I162" s="185">
        <v>7.0000000000000007E-2</v>
      </c>
      <c r="J162" s="202" t="s">
        <v>145</v>
      </c>
      <c r="K162" s="153">
        <v>8000</v>
      </c>
      <c r="L162" s="153">
        <v>114700</v>
      </c>
      <c r="M162" s="185">
        <v>7.0000000000000007E-2</v>
      </c>
    </row>
    <row r="163" spans="2:13" ht="13.5" customHeight="1" x14ac:dyDescent="0.25">
      <c r="B163" s="203" t="s">
        <v>495</v>
      </c>
      <c r="C163" s="204" t="s">
        <v>496</v>
      </c>
      <c r="D163" s="186">
        <v>9600</v>
      </c>
      <c r="E163" s="186">
        <v>140200</v>
      </c>
      <c r="F163" s="187">
        <v>7.0000000000000007E-2</v>
      </c>
      <c r="G163" s="186">
        <v>9400</v>
      </c>
      <c r="H163" s="186">
        <v>134400</v>
      </c>
      <c r="I163" s="187">
        <v>7.0000000000000007E-2</v>
      </c>
      <c r="J163" s="200" t="s">
        <v>145</v>
      </c>
      <c r="K163" s="186">
        <v>19000</v>
      </c>
      <c r="L163" s="186">
        <v>274600</v>
      </c>
      <c r="M163" s="187">
        <v>7.0000000000000007E-2</v>
      </c>
    </row>
    <row r="164" spans="2:13" ht="13.5" customHeight="1" x14ac:dyDescent="0.2">
      <c r="B164" s="205" t="s">
        <v>497</v>
      </c>
      <c r="C164" s="206" t="s">
        <v>498</v>
      </c>
      <c r="D164" s="153">
        <v>1900</v>
      </c>
      <c r="E164" s="153">
        <v>23200</v>
      </c>
      <c r="F164" s="185">
        <v>0.08</v>
      </c>
      <c r="G164" s="153">
        <v>1700</v>
      </c>
      <c r="H164" s="153">
        <v>21800</v>
      </c>
      <c r="I164" s="185">
        <v>0.08</v>
      </c>
      <c r="J164" s="202" t="s">
        <v>145</v>
      </c>
      <c r="K164" s="153">
        <v>3600</v>
      </c>
      <c r="L164" s="153">
        <v>45000</v>
      </c>
      <c r="M164" s="185">
        <v>0.08</v>
      </c>
    </row>
    <row r="165" spans="2:13" ht="13.5" customHeight="1" x14ac:dyDescent="0.2">
      <c r="B165" s="205" t="s">
        <v>499</v>
      </c>
      <c r="C165" s="206" t="s">
        <v>500</v>
      </c>
      <c r="D165" s="153">
        <v>1100</v>
      </c>
      <c r="E165" s="153">
        <v>16400</v>
      </c>
      <c r="F165" s="185">
        <v>7.0000000000000007E-2</v>
      </c>
      <c r="G165" s="153">
        <v>1000</v>
      </c>
      <c r="H165" s="153">
        <v>15400</v>
      </c>
      <c r="I165" s="185">
        <v>0.06</v>
      </c>
      <c r="J165" s="202" t="s">
        <v>145</v>
      </c>
      <c r="K165" s="153">
        <v>2100</v>
      </c>
      <c r="L165" s="153">
        <v>31700</v>
      </c>
      <c r="M165" s="185">
        <v>7.0000000000000007E-2</v>
      </c>
    </row>
    <row r="166" spans="2:13" ht="13.5" customHeight="1" x14ac:dyDescent="0.2">
      <c r="B166" s="205" t="s">
        <v>501</v>
      </c>
      <c r="C166" s="206" t="s">
        <v>502</v>
      </c>
      <c r="D166" s="153">
        <v>1400</v>
      </c>
      <c r="E166" s="153">
        <v>21600</v>
      </c>
      <c r="F166" s="185">
        <v>7.0000000000000007E-2</v>
      </c>
      <c r="G166" s="153">
        <v>1500</v>
      </c>
      <c r="H166" s="153">
        <v>21200</v>
      </c>
      <c r="I166" s="185">
        <v>7.0000000000000007E-2</v>
      </c>
      <c r="J166" s="202" t="s">
        <v>145</v>
      </c>
      <c r="K166" s="153">
        <v>3000</v>
      </c>
      <c r="L166" s="153">
        <v>42800</v>
      </c>
      <c r="M166" s="185">
        <v>7.0000000000000007E-2</v>
      </c>
    </row>
    <row r="167" spans="2:13" ht="13.5" customHeight="1" x14ac:dyDescent="0.2">
      <c r="B167" s="205" t="s">
        <v>503</v>
      </c>
      <c r="C167" s="206" t="s">
        <v>504</v>
      </c>
      <c r="D167" s="153">
        <v>1500</v>
      </c>
      <c r="E167" s="153">
        <v>26500</v>
      </c>
      <c r="F167" s="185">
        <v>0.06</v>
      </c>
      <c r="G167" s="153">
        <v>1600</v>
      </c>
      <c r="H167" s="153">
        <v>25600</v>
      </c>
      <c r="I167" s="185">
        <v>0.06</v>
      </c>
      <c r="J167" s="202" t="s">
        <v>145</v>
      </c>
      <c r="K167" s="153">
        <v>3100</v>
      </c>
      <c r="L167" s="153">
        <v>52100</v>
      </c>
      <c r="M167" s="185">
        <v>0.06</v>
      </c>
    </row>
    <row r="168" spans="2:13" ht="13.5" customHeight="1" x14ac:dyDescent="0.2">
      <c r="B168" s="205" t="s">
        <v>505</v>
      </c>
      <c r="C168" s="206" t="s">
        <v>506</v>
      </c>
      <c r="D168" s="153">
        <v>2000</v>
      </c>
      <c r="E168" s="153">
        <v>30100</v>
      </c>
      <c r="F168" s="185">
        <v>7.0000000000000007E-2</v>
      </c>
      <c r="G168" s="153">
        <v>1900</v>
      </c>
      <c r="H168" s="153">
        <v>29200</v>
      </c>
      <c r="I168" s="185">
        <v>7.0000000000000007E-2</v>
      </c>
      <c r="J168" s="202" t="s">
        <v>145</v>
      </c>
      <c r="K168" s="153">
        <v>3900</v>
      </c>
      <c r="L168" s="153">
        <v>59300</v>
      </c>
      <c r="M168" s="185">
        <v>7.0000000000000007E-2</v>
      </c>
    </row>
    <row r="169" spans="2:13" ht="13.5" customHeight="1" x14ac:dyDescent="0.2">
      <c r="B169" s="205" t="s">
        <v>507</v>
      </c>
      <c r="C169" s="206" t="s">
        <v>508</v>
      </c>
      <c r="D169" s="153">
        <v>1600</v>
      </c>
      <c r="E169" s="153">
        <v>22400</v>
      </c>
      <c r="F169" s="185">
        <v>7.0000000000000007E-2</v>
      </c>
      <c r="G169" s="153">
        <v>1700</v>
      </c>
      <c r="H169" s="153">
        <v>21200</v>
      </c>
      <c r="I169" s="185">
        <v>0.08</v>
      </c>
      <c r="J169" s="202" t="s">
        <v>145</v>
      </c>
      <c r="K169" s="153">
        <v>3300</v>
      </c>
      <c r="L169" s="153">
        <v>43600</v>
      </c>
      <c r="M169" s="185">
        <v>0.08</v>
      </c>
    </row>
    <row r="170" spans="2:13" ht="13.5" customHeight="1" x14ac:dyDescent="0.25">
      <c r="B170" s="207" t="s">
        <v>509</v>
      </c>
      <c r="C170" s="208" t="s">
        <v>510</v>
      </c>
      <c r="D170" s="183">
        <v>106600</v>
      </c>
      <c r="E170" s="183">
        <v>1463400</v>
      </c>
      <c r="F170" s="184">
        <v>7.0000000000000007E-2</v>
      </c>
      <c r="G170" s="183">
        <v>93900</v>
      </c>
      <c r="H170" s="183">
        <v>1428600</v>
      </c>
      <c r="I170" s="184">
        <v>7.0000000000000007E-2</v>
      </c>
      <c r="J170" s="209" t="s">
        <v>145</v>
      </c>
      <c r="K170" s="183">
        <v>200500</v>
      </c>
      <c r="L170" s="183">
        <v>2892000</v>
      </c>
      <c r="M170" s="184">
        <v>7.0000000000000007E-2</v>
      </c>
    </row>
    <row r="171" spans="2:13" ht="13.5" customHeight="1" x14ac:dyDescent="0.2">
      <c r="B171" s="156" t="s">
        <v>511</v>
      </c>
      <c r="C171" s="210" t="s">
        <v>512</v>
      </c>
      <c r="D171" s="153">
        <v>2800</v>
      </c>
      <c r="E171" s="153">
        <v>44200</v>
      </c>
      <c r="F171" s="185">
        <v>0.06</v>
      </c>
      <c r="G171" s="153">
        <v>2700</v>
      </c>
      <c r="H171" s="153">
        <v>43500</v>
      </c>
      <c r="I171" s="185">
        <v>0.06</v>
      </c>
      <c r="J171" s="202" t="s">
        <v>145</v>
      </c>
      <c r="K171" s="153">
        <v>5500</v>
      </c>
      <c r="L171" s="153">
        <v>87700</v>
      </c>
      <c r="M171" s="185">
        <v>0.06</v>
      </c>
    </row>
    <row r="172" spans="2:13" ht="13.5" customHeight="1" x14ac:dyDescent="0.2">
      <c r="B172" s="156" t="s">
        <v>513</v>
      </c>
      <c r="C172" s="210" t="s">
        <v>514</v>
      </c>
      <c r="D172" s="153">
        <v>5300</v>
      </c>
      <c r="E172" s="153">
        <v>71100</v>
      </c>
      <c r="F172" s="185">
        <v>7.0000000000000007E-2</v>
      </c>
      <c r="G172" s="153">
        <v>4500</v>
      </c>
      <c r="H172" s="153">
        <v>68300</v>
      </c>
      <c r="I172" s="185">
        <v>7.0000000000000007E-2</v>
      </c>
      <c r="J172" s="202" t="s">
        <v>145</v>
      </c>
      <c r="K172" s="153">
        <v>9900</v>
      </c>
      <c r="L172" s="153">
        <v>139400</v>
      </c>
      <c r="M172" s="185">
        <v>7.0000000000000007E-2</v>
      </c>
    </row>
    <row r="173" spans="2:13" ht="13.5" customHeight="1" x14ac:dyDescent="0.2">
      <c r="B173" s="156" t="s">
        <v>515</v>
      </c>
      <c r="C173" s="210" t="s">
        <v>516</v>
      </c>
      <c r="D173" s="153">
        <v>4100</v>
      </c>
      <c r="E173" s="153">
        <v>48300</v>
      </c>
      <c r="F173" s="185">
        <v>0.08</v>
      </c>
      <c r="G173" s="153">
        <v>5300</v>
      </c>
      <c r="H173" s="153">
        <v>52200</v>
      </c>
      <c r="I173" s="185">
        <v>0.1</v>
      </c>
      <c r="J173" s="202" t="s">
        <v>145</v>
      </c>
      <c r="K173" s="153">
        <v>9400</v>
      </c>
      <c r="L173" s="153">
        <v>100400</v>
      </c>
      <c r="M173" s="185">
        <v>0.09</v>
      </c>
    </row>
    <row r="174" spans="2:13" ht="13.5" customHeight="1" x14ac:dyDescent="0.2">
      <c r="B174" s="156" t="s">
        <v>517</v>
      </c>
      <c r="C174" s="210" t="s">
        <v>518</v>
      </c>
      <c r="D174" s="153">
        <v>2800</v>
      </c>
      <c r="E174" s="153">
        <v>50500</v>
      </c>
      <c r="F174" s="185">
        <v>0.06</v>
      </c>
      <c r="G174" s="153">
        <v>2900</v>
      </c>
      <c r="H174" s="153">
        <v>53300</v>
      </c>
      <c r="I174" s="185">
        <v>0.05</v>
      </c>
      <c r="J174" s="202" t="s">
        <v>145</v>
      </c>
      <c r="K174" s="153">
        <v>5700</v>
      </c>
      <c r="L174" s="153">
        <v>103800</v>
      </c>
      <c r="M174" s="185">
        <v>0.05</v>
      </c>
    </row>
    <row r="175" spans="2:13" ht="13.5" customHeight="1" x14ac:dyDescent="0.2">
      <c r="B175" s="156" t="s">
        <v>4</v>
      </c>
      <c r="C175" s="210" t="s">
        <v>72</v>
      </c>
      <c r="D175" s="153">
        <v>3000</v>
      </c>
      <c r="E175" s="153">
        <v>40600</v>
      </c>
      <c r="F175" s="185">
        <v>7.0000000000000007E-2</v>
      </c>
      <c r="G175" s="153">
        <v>2900</v>
      </c>
      <c r="H175" s="153">
        <v>38900</v>
      </c>
      <c r="I175" s="185">
        <v>7.0000000000000007E-2</v>
      </c>
      <c r="J175" s="202" t="s">
        <v>145</v>
      </c>
      <c r="K175" s="153">
        <v>5900</v>
      </c>
      <c r="L175" s="153">
        <v>79500</v>
      </c>
      <c r="M175" s="185">
        <v>7.0000000000000007E-2</v>
      </c>
    </row>
    <row r="176" spans="2:13" ht="13.5" customHeight="1" x14ac:dyDescent="0.2">
      <c r="B176" s="156" t="s">
        <v>5</v>
      </c>
      <c r="C176" s="210" t="s">
        <v>73</v>
      </c>
      <c r="D176" s="153">
        <v>3500</v>
      </c>
      <c r="E176" s="153">
        <v>43400</v>
      </c>
      <c r="F176" s="185">
        <v>0.08</v>
      </c>
      <c r="G176" s="153">
        <v>2900</v>
      </c>
      <c r="H176" s="153">
        <v>41700</v>
      </c>
      <c r="I176" s="185">
        <v>7.0000000000000007E-2</v>
      </c>
      <c r="J176" s="202" t="s">
        <v>145</v>
      </c>
      <c r="K176" s="153">
        <v>6400</v>
      </c>
      <c r="L176" s="153">
        <v>85100</v>
      </c>
      <c r="M176" s="185">
        <v>0.08</v>
      </c>
    </row>
    <row r="177" spans="2:13" ht="13.5" customHeight="1" x14ac:dyDescent="0.25">
      <c r="B177" s="203" t="s">
        <v>519</v>
      </c>
      <c r="C177" s="204" t="s">
        <v>520</v>
      </c>
      <c r="D177" s="186">
        <v>9900</v>
      </c>
      <c r="E177" s="186">
        <v>160500</v>
      </c>
      <c r="F177" s="187">
        <v>0.06</v>
      </c>
      <c r="G177" s="186">
        <v>8600</v>
      </c>
      <c r="H177" s="186">
        <v>161900</v>
      </c>
      <c r="I177" s="187">
        <v>0.05</v>
      </c>
      <c r="J177" s="200" t="s">
        <v>145</v>
      </c>
      <c r="K177" s="186">
        <v>18500</v>
      </c>
      <c r="L177" s="186">
        <v>322400</v>
      </c>
      <c r="M177" s="187">
        <v>0.06</v>
      </c>
    </row>
    <row r="178" spans="2:13" ht="13.5" customHeight="1" x14ac:dyDescent="0.2">
      <c r="B178" s="205" t="s">
        <v>521</v>
      </c>
      <c r="C178" s="206" t="s">
        <v>522</v>
      </c>
      <c r="D178" s="153">
        <v>1900</v>
      </c>
      <c r="E178" s="153">
        <v>33200</v>
      </c>
      <c r="F178" s="185">
        <v>0.06</v>
      </c>
      <c r="G178" s="153">
        <v>2000</v>
      </c>
      <c r="H178" s="153">
        <v>35000</v>
      </c>
      <c r="I178" s="185">
        <v>0.06</v>
      </c>
      <c r="J178" s="202" t="s">
        <v>145</v>
      </c>
      <c r="K178" s="153">
        <v>3900</v>
      </c>
      <c r="L178" s="153">
        <v>68100</v>
      </c>
      <c r="M178" s="185">
        <v>0.06</v>
      </c>
    </row>
    <row r="179" spans="2:13" ht="13.5" customHeight="1" x14ac:dyDescent="0.2">
      <c r="B179" s="205" t="s">
        <v>523</v>
      </c>
      <c r="C179" s="206" t="s">
        <v>524</v>
      </c>
      <c r="D179" s="153">
        <v>1300</v>
      </c>
      <c r="E179" s="153">
        <v>21200</v>
      </c>
      <c r="F179" s="185">
        <v>0.06</v>
      </c>
      <c r="G179" s="153">
        <v>1000</v>
      </c>
      <c r="H179" s="153">
        <v>20700</v>
      </c>
      <c r="I179" s="185">
        <v>0.05</v>
      </c>
      <c r="J179" s="202" t="s">
        <v>145</v>
      </c>
      <c r="K179" s="153">
        <v>2400</v>
      </c>
      <c r="L179" s="153">
        <v>41900</v>
      </c>
      <c r="M179" s="185">
        <v>0.06</v>
      </c>
    </row>
    <row r="180" spans="2:13" ht="13.5" customHeight="1" x14ac:dyDescent="0.2">
      <c r="B180" s="205" t="s">
        <v>525</v>
      </c>
      <c r="C180" s="206" t="s">
        <v>526</v>
      </c>
      <c r="D180" s="153">
        <v>1300</v>
      </c>
      <c r="E180" s="153">
        <v>23200</v>
      </c>
      <c r="F180" s="185">
        <v>0.06</v>
      </c>
      <c r="G180" s="153">
        <v>1000</v>
      </c>
      <c r="H180" s="153">
        <v>23500</v>
      </c>
      <c r="I180" s="185">
        <v>0.04</v>
      </c>
      <c r="J180" s="202" t="s">
        <v>145</v>
      </c>
      <c r="K180" s="153">
        <v>2200</v>
      </c>
      <c r="L180" s="153">
        <v>46700</v>
      </c>
      <c r="M180" s="185">
        <v>0.05</v>
      </c>
    </row>
    <row r="181" spans="2:13" ht="13.5" customHeight="1" x14ac:dyDescent="0.2">
      <c r="B181" s="205" t="s">
        <v>527</v>
      </c>
      <c r="C181" s="206" t="s">
        <v>528</v>
      </c>
      <c r="D181" s="153">
        <v>2900</v>
      </c>
      <c r="E181" s="153">
        <v>43500</v>
      </c>
      <c r="F181" s="185">
        <v>7.0000000000000007E-2</v>
      </c>
      <c r="G181" s="153">
        <v>2500</v>
      </c>
      <c r="H181" s="153">
        <v>43100</v>
      </c>
      <c r="I181" s="185">
        <v>0.06</v>
      </c>
      <c r="J181" s="202" t="s">
        <v>145</v>
      </c>
      <c r="K181" s="153">
        <v>5400</v>
      </c>
      <c r="L181" s="153">
        <v>86600</v>
      </c>
      <c r="M181" s="185">
        <v>0.06</v>
      </c>
    </row>
    <row r="182" spans="2:13" ht="13.5" customHeight="1" x14ac:dyDescent="0.2">
      <c r="B182" s="205" t="s">
        <v>529</v>
      </c>
      <c r="C182" s="206" t="s">
        <v>530</v>
      </c>
      <c r="D182" s="153">
        <v>2500</v>
      </c>
      <c r="E182" s="153">
        <v>39400</v>
      </c>
      <c r="F182" s="185">
        <v>0.06</v>
      </c>
      <c r="G182" s="153">
        <v>2200</v>
      </c>
      <c r="H182" s="153">
        <v>39600</v>
      </c>
      <c r="I182" s="185">
        <v>0.06</v>
      </c>
      <c r="J182" s="202" t="s">
        <v>145</v>
      </c>
      <c r="K182" s="153">
        <v>4700</v>
      </c>
      <c r="L182" s="153">
        <v>79100</v>
      </c>
      <c r="M182" s="185">
        <v>0.06</v>
      </c>
    </row>
    <row r="183" spans="2:13" ht="13.5" customHeight="1" x14ac:dyDescent="0.25">
      <c r="B183" s="203" t="s">
        <v>531</v>
      </c>
      <c r="C183" s="204" t="s">
        <v>532</v>
      </c>
      <c r="D183" s="186">
        <v>28100</v>
      </c>
      <c r="E183" s="186">
        <v>346900</v>
      </c>
      <c r="F183" s="187">
        <v>0.08</v>
      </c>
      <c r="G183" s="186">
        <v>23400</v>
      </c>
      <c r="H183" s="186">
        <v>330100</v>
      </c>
      <c r="I183" s="187">
        <v>7.0000000000000007E-2</v>
      </c>
      <c r="J183" s="200" t="s">
        <v>145</v>
      </c>
      <c r="K183" s="186">
        <v>51500</v>
      </c>
      <c r="L183" s="186">
        <v>677000</v>
      </c>
      <c r="M183" s="187">
        <v>0.08</v>
      </c>
    </row>
    <row r="184" spans="2:13" ht="13.5" customHeight="1" x14ac:dyDescent="0.2">
      <c r="B184" s="205" t="s">
        <v>6</v>
      </c>
      <c r="C184" s="206" t="s">
        <v>7</v>
      </c>
      <c r="D184" s="153">
        <v>3500</v>
      </c>
      <c r="E184" s="153">
        <v>44400</v>
      </c>
      <c r="F184" s="185">
        <v>0.08</v>
      </c>
      <c r="G184" s="153">
        <v>2900</v>
      </c>
      <c r="H184" s="153">
        <v>42900</v>
      </c>
      <c r="I184" s="185">
        <v>7.0000000000000007E-2</v>
      </c>
      <c r="J184" s="202" t="s">
        <v>145</v>
      </c>
      <c r="K184" s="153">
        <v>6400</v>
      </c>
      <c r="L184" s="153">
        <v>87300</v>
      </c>
      <c r="M184" s="185">
        <v>7.0000000000000007E-2</v>
      </c>
    </row>
    <row r="185" spans="2:13" ht="13.5" customHeight="1" x14ac:dyDescent="0.2">
      <c r="B185" s="205" t="s">
        <v>8</v>
      </c>
      <c r="C185" s="206" t="s">
        <v>9</v>
      </c>
      <c r="D185" s="153">
        <v>3100</v>
      </c>
      <c r="E185" s="153">
        <v>36000</v>
      </c>
      <c r="F185" s="185">
        <v>0.09</v>
      </c>
      <c r="G185" s="153">
        <v>2800</v>
      </c>
      <c r="H185" s="153">
        <v>35000</v>
      </c>
      <c r="I185" s="185">
        <v>0.08</v>
      </c>
      <c r="J185" s="202" t="s">
        <v>145</v>
      </c>
      <c r="K185" s="153">
        <v>5800</v>
      </c>
      <c r="L185" s="153">
        <v>71000</v>
      </c>
      <c r="M185" s="185">
        <v>0.08</v>
      </c>
    </row>
    <row r="186" spans="2:13" ht="13.5" customHeight="1" x14ac:dyDescent="0.2">
      <c r="B186" s="205" t="s">
        <v>10</v>
      </c>
      <c r="C186" s="206" t="s">
        <v>11</v>
      </c>
      <c r="D186" s="153">
        <v>1600</v>
      </c>
      <c r="E186" s="153">
        <v>18500</v>
      </c>
      <c r="F186" s="185">
        <v>0.09</v>
      </c>
      <c r="G186" s="153">
        <v>1200</v>
      </c>
      <c r="H186" s="153">
        <v>17600</v>
      </c>
      <c r="I186" s="185">
        <v>7.0000000000000007E-2</v>
      </c>
      <c r="J186" s="202" t="s">
        <v>145</v>
      </c>
      <c r="K186" s="153">
        <v>2900</v>
      </c>
      <c r="L186" s="153">
        <v>36100</v>
      </c>
      <c r="M186" s="185">
        <v>0.08</v>
      </c>
    </row>
    <row r="187" spans="2:13" ht="13.5" customHeight="1" x14ac:dyDescent="0.2">
      <c r="B187" s="205" t="s">
        <v>12</v>
      </c>
      <c r="C187" s="206" t="s">
        <v>13</v>
      </c>
      <c r="D187" s="153">
        <v>1600</v>
      </c>
      <c r="E187" s="153">
        <v>19700</v>
      </c>
      <c r="F187" s="185">
        <v>0.08</v>
      </c>
      <c r="G187" s="153">
        <v>1300</v>
      </c>
      <c r="H187" s="153">
        <v>18500</v>
      </c>
      <c r="I187" s="185">
        <v>7.0000000000000007E-2</v>
      </c>
      <c r="J187" s="202" t="s">
        <v>145</v>
      </c>
      <c r="K187" s="153">
        <v>2800</v>
      </c>
      <c r="L187" s="153">
        <v>38200</v>
      </c>
      <c r="M187" s="185">
        <v>7.0000000000000007E-2</v>
      </c>
    </row>
    <row r="188" spans="2:13" ht="13.5" customHeight="1" x14ac:dyDescent="0.2">
      <c r="B188" s="205" t="s">
        <v>14</v>
      </c>
      <c r="C188" s="206" t="s">
        <v>15</v>
      </c>
      <c r="D188" s="153">
        <v>3400</v>
      </c>
      <c r="E188" s="153">
        <v>43900</v>
      </c>
      <c r="F188" s="185">
        <v>0.08</v>
      </c>
      <c r="G188" s="153">
        <v>2600</v>
      </c>
      <c r="H188" s="153">
        <v>42300</v>
      </c>
      <c r="I188" s="185">
        <v>0.06</v>
      </c>
      <c r="J188" s="202" t="s">
        <v>145</v>
      </c>
      <c r="K188" s="153">
        <v>6100</v>
      </c>
      <c r="L188" s="153">
        <v>86200</v>
      </c>
      <c r="M188" s="185">
        <v>7.0000000000000007E-2</v>
      </c>
    </row>
    <row r="189" spans="2:13" ht="13.5" customHeight="1" x14ac:dyDescent="0.2">
      <c r="B189" s="205" t="s">
        <v>16</v>
      </c>
      <c r="C189" s="206" t="s">
        <v>17</v>
      </c>
      <c r="D189" s="153">
        <v>2900</v>
      </c>
      <c r="E189" s="153">
        <v>45400</v>
      </c>
      <c r="F189" s="185">
        <v>0.06</v>
      </c>
      <c r="G189" s="153">
        <v>2500</v>
      </c>
      <c r="H189" s="153">
        <v>43200</v>
      </c>
      <c r="I189" s="185">
        <v>0.06</v>
      </c>
      <c r="J189" s="202" t="s">
        <v>145</v>
      </c>
      <c r="K189" s="153">
        <v>5400</v>
      </c>
      <c r="L189" s="153">
        <v>88600</v>
      </c>
      <c r="M189" s="185">
        <v>0.06</v>
      </c>
    </row>
    <row r="190" spans="2:13" ht="13.5" customHeight="1" x14ac:dyDescent="0.2">
      <c r="B190" s="205" t="s">
        <v>18</v>
      </c>
      <c r="C190" s="206" t="s">
        <v>19</v>
      </c>
      <c r="D190" s="153">
        <v>3500</v>
      </c>
      <c r="E190" s="153">
        <v>32300</v>
      </c>
      <c r="F190" s="185">
        <v>0.11</v>
      </c>
      <c r="G190" s="153">
        <v>2800</v>
      </c>
      <c r="H190" s="153">
        <v>29200</v>
      </c>
      <c r="I190" s="185">
        <v>0.1</v>
      </c>
      <c r="J190" s="202" t="s">
        <v>145</v>
      </c>
      <c r="K190" s="153">
        <v>6300</v>
      </c>
      <c r="L190" s="153">
        <v>61500</v>
      </c>
      <c r="M190" s="185">
        <v>0.1</v>
      </c>
    </row>
    <row r="191" spans="2:13" ht="13.5" customHeight="1" x14ac:dyDescent="0.2">
      <c r="B191" s="205" t="s">
        <v>20</v>
      </c>
      <c r="C191" s="206" t="s">
        <v>21</v>
      </c>
      <c r="D191" s="153">
        <v>1900</v>
      </c>
      <c r="E191" s="153">
        <v>23700</v>
      </c>
      <c r="F191" s="185">
        <v>0.08</v>
      </c>
      <c r="G191" s="153">
        <v>1600</v>
      </c>
      <c r="H191" s="153">
        <v>22600</v>
      </c>
      <c r="I191" s="185">
        <v>7.0000000000000007E-2</v>
      </c>
      <c r="J191" s="202" t="s">
        <v>145</v>
      </c>
      <c r="K191" s="153">
        <v>3600</v>
      </c>
      <c r="L191" s="153">
        <v>46300</v>
      </c>
      <c r="M191" s="185">
        <v>0.08</v>
      </c>
    </row>
    <row r="192" spans="2:13" ht="13.5" customHeight="1" x14ac:dyDescent="0.2">
      <c r="B192" s="205" t="s">
        <v>22</v>
      </c>
      <c r="C192" s="211" t="s">
        <v>23</v>
      </c>
      <c r="D192" s="153">
        <v>1100</v>
      </c>
      <c r="E192" s="153">
        <v>14200</v>
      </c>
      <c r="F192" s="185">
        <v>0.08</v>
      </c>
      <c r="G192" s="153">
        <v>1000</v>
      </c>
      <c r="H192" s="153">
        <v>13800</v>
      </c>
      <c r="I192" s="185">
        <v>7.0000000000000007E-2</v>
      </c>
      <c r="J192" s="202" t="s">
        <v>145</v>
      </c>
      <c r="K192" s="153">
        <v>2100</v>
      </c>
      <c r="L192" s="153">
        <v>28000</v>
      </c>
      <c r="M192" s="185">
        <v>7.0000000000000007E-2</v>
      </c>
    </row>
    <row r="193" spans="2:13" ht="13.5" customHeight="1" x14ac:dyDescent="0.2">
      <c r="B193" s="205" t="s">
        <v>24</v>
      </c>
      <c r="C193" s="206" t="s">
        <v>25</v>
      </c>
      <c r="D193" s="153">
        <v>1600</v>
      </c>
      <c r="E193" s="153">
        <v>19500</v>
      </c>
      <c r="F193" s="185">
        <v>0.08</v>
      </c>
      <c r="G193" s="153">
        <v>1200</v>
      </c>
      <c r="H193" s="153">
        <v>18300</v>
      </c>
      <c r="I193" s="185">
        <v>7.0000000000000007E-2</v>
      </c>
      <c r="J193" s="202" t="s">
        <v>145</v>
      </c>
      <c r="K193" s="153">
        <v>2800</v>
      </c>
      <c r="L193" s="153">
        <v>37800</v>
      </c>
      <c r="M193" s="185">
        <v>7.0000000000000007E-2</v>
      </c>
    </row>
    <row r="194" spans="2:13" ht="13.5" customHeight="1" x14ac:dyDescent="0.2">
      <c r="B194" s="205" t="s">
        <v>26</v>
      </c>
      <c r="C194" s="206" t="s">
        <v>27</v>
      </c>
      <c r="D194" s="153">
        <v>1700</v>
      </c>
      <c r="E194" s="153">
        <v>28100</v>
      </c>
      <c r="F194" s="185">
        <v>0.06</v>
      </c>
      <c r="G194" s="153">
        <v>1700</v>
      </c>
      <c r="H194" s="153">
        <v>26200</v>
      </c>
      <c r="I194" s="185">
        <v>0.06</v>
      </c>
      <c r="J194" s="202" t="s">
        <v>145</v>
      </c>
      <c r="K194" s="153">
        <v>3400</v>
      </c>
      <c r="L194" s="153">
        <v>54400</v>
      </c>
      <c r="M194" s="185">
        <v>0.06</v>
      </c>
    </row>
    <row r="195" spans="2:13" ht="13.5" customHeight="1" x14ac:dyDescent="0.2">
      <c r="B195" s="205" t="s">
        <v>28</v>
      </c>
      <c r="C195" s="206" t="s">
        <v>29</v>
      </c>
      <c r="D195" s="153">
        <v>2100</v>
      </c>
      <c r="E195" s="153">
        <v>21100</v>
      </c>
      <c r="F195" s="185">
        <v>0.1</v>
      </c>
      <c r="G195" s="153">
        <v>1800</v>
      </c>
      <c r="H195" s="153">
        <v>20400</v>
      </c>
      <c r="I195" s="185">
        <v>0.09</v>
      </c>
      <c r="J195" s="202" t="s">
        <v>145</v>
      </c>
      <c r="K195" s="153">
        <v>3900</v>
      </c>
      <c r="L195" s="153">
        <v>41600</v>
      </c>
      <c r="M195" s="185">
        <v>0.09</v>
      </c>
    </row>
    <row r="196" spans="2:13" ht="13.5" customHeight="1" x14ac:dyDescent="0.25">
      <c r="B196" s="203" t="s">
        <v>533</v>
      </c>
      <c r="C196" s="204" t="s">
        <v>534</v>
      </c>
      <c r="D196" s="186">
        <v>24000</v>
      </c>
      <c r="E196" s="186">
        <v>294400</v>
      </c>
      <c r="F196" s="187">
        <v>0.08</v>
      </c>
      <c r="G196" s="186">
        <v>21000</v>
      </c>
      <c r="H196" s="186">
        <v>281900</v>
      </c>
      <c r="I196" s="187">
        <v>7.0000000000000007E-2</v>
      </c>
      <c r="J196" s="200" t="s">
        <v>145</v>
      </c>
      <c r="K196" s="186">
        <v>45000</v>
      </c>
      <c r="L196" s="186">
        <v>576300</v>
      </c>
      <c r="M196" s="187">
        <v>0.08</v>
      </c>
    </row>
    <row r="197" spans="2:13" ht="13.5" customHeight="1" x14ac:dyDescent="0.2">
      <c r="B197" s="205" t="s">
        <v>535</v>
      </c>
      <c r="C197" s="206" t="s">
        <v>536</v>
      </c>
      <c r="D197" s="153">
        <v>2300</v>
      </c>
      <c r="E197" s="153">
        <v>24700</v>
      </c>
      <c r="F197" s="185">
        <v>0.09</v>
      </c>
      <c r="G197" s="153">
        <v>1800</v>
      </c>
      <c r="H197" s="153">
        <v>22400</v>
      </c>
      <c r="I197" s="185">
        <v>0.08</v>
      </c>
      <c r="J197" s="202" t="s">
        <v>145</v>
      </c>
      <c r="K197" s="153">
        <v>4100</v>
      </c>
      <c r="L197" s="153">
        <v>47200</v>
      </c>
      <c r="M197" s="185">
        <v>0.09</v>
      </c>
    </row>
    <row r="198" spans="2:13" ht="13.5" customHeight="1" x14ac:dyDescent="0.2">
      <c r="B198" s="205" t="s">
        <v>537</v>
      </c>
      <c r="C198" s="206" t="s">
        <v>538</v>
      </c>
      <c r="D198" s="153">
        <v>3000</v>
      </c>
      <c r="E198" s="153">
        <v>37500</v>
      </c>
      <c r="F198" s="185">
        <v>0.08</v>
      </c>
      <c r="G198" s="153">
        <v>2700</v>
      </c>
      <c r="H198" s="153">
        <v>36100</v>
      </c>
      <c r="I198" s="185">
        <v>7.0000000000000007E-2</v>
      </c>
      <c r="J198" s="202" t="s">
        <v>145</v>
      </c>
      <c r="K198" s="153">
        <v>5700</v>
      </c>
      <c r="L198" s="153">
        <v>73500</v>
      </c>
      <c r="M198" s="185">
        <v>0.08</v>
      </c>
    </row>
    <row r="199" spans="2:13" ht="13.5" customHeight="1" x14ac:dyDescent="0.2">
      <c r="B199" s="205" t="s">
        <v>539</v>
      </c>
      <c r="C199" s="206" t="s">
        <v>540</v>
      </c>
      <c r="D199" s="153">
        <v>3600</v>
      </c>
      <c r="E199" s="153">
        <v>37000</v>
      </c>
      <c r="F199" s="185">
        <v>0.1</v>
      </c>
      <c r="G199" s="153">
        <v>3100</v>
      </c>
      <c r="H199" s="153">
        <v>35400</v>
      </c>
      <c r="I199" s="185">
        <v>0.09</v>
      </c>
      <c r="J199" s="202" t="s">
        <v>145</v>
      </c>
      <c r="K199" s="153">
        <v>6600</v>
      </c>
      <c r="L199" s="153">
        <v>72400</v>
      </c>
      <c r="M199" s="185">
        <v>0.09</v>
      </c>
    </row>
    <row r="200" spans="2:13" ht="13.5" customHeight="1" x14ac:dyDescent="0.2">
      <c r="B200" s="205" t="s">
        <v>541</v>
      </c>
      <c r="C200" s="206" t="s">
        <v>542</v>
      </c>
      <c r="D200" s="153">
        <v>2600</v>
      </c>
      <c r="E200" s="153">
        <v>26000</v>
      </c>
      <c r="F200" s="185">
        <v>0.1</v>
      </c>
      <c r="G200" s="153">
        <v>2200</v>
      </c>
      <c r="H200" s="153">
        <v>23800</v>
      </c>
      <c r="I200" s="185">
        <v>0.09</v>
      </c>
      <c r="J200" s="202" t="s">
        <v>145</v>
      </c>
      <c r="K200" s="153">
        <v>4800</v>
      </c>
      <c r="L200" s="153">
        <v>49900</v>
      </c>
      <c r="M200" s="185">
        <v>0.1</v>
      </c>
    </row>
    <row r="201" spans="2:13" ht="13.5" customHeight="1" x14ac:dyDescent="0.2">
      <c r="B201" s="205" t="s">
        <v>543</v>
      </c>
      <c r="C201" s="206" t="s">
        <v>544</v>
      </c>
      <c r="D201" s="153">
        <v>2100</v>
      </c>
      <c r="E201" s="153">
        <v>32600</v>
      </c>
      <c r="F201" s="185">
        <v>7.0000000000000007E-2</v>
      </c>
      <c r="G201" s="153">
        <v>2100</v>
      </c>
      <c r="H201" s="153">
        <v>31700</v>
      </c>
      <c r="I201" s="185">
        <v>7.0000000000000007E-2</v>
      </c>
      <c r="J201" s="202" t="s">
        <v>145</v>
      </c>
      <c r="K201" s="153">
        <v>4200</v>
      </c>
      <c r="L201" s="153">
        <v>64300</v>
      </c>
      <c r="M201" s="185">
        <v>7.0000000000000007E-2</v>
      </c>
    </row>
    <row r="202" spans="2:13" ht="13.5" customHeight="1" x14ac:dyDescent="0.2">
      <c r="B202" s="205" t="s">
        <v>545</v>
      </c>
      <c r="C202" s="206" t="s">
        <v>546</v>
      </c>
      <c r="D202" s="153">
        <v>2700</v>
      </c>
      <c r="E202" s="153">
        <v>34800</v>
      </c>
      <c r="F202" s="185">
        <v>0.08</v>
      </c>
      <c r="G202" s="153">
        <v>2300</v>
      </c>
      <c r="H202" s="153">
        <v>34400</v>
      </c>
      <c r="I202" s="185">
        <v>7.0000000000000007E-2</v>
      </c>
      <c r="J202" s="202" t="s">
        <v>145</v>
      </c>
      <c r="K202" s="153">
        <v>4900</v>
      </c>
      <c r="L202" s="153">
        <v>69200</v>
      </c>
      <c r="M202" s="185">
        <v>7.0000000000000007E-2</v>
      </c>
    </row>
    <row r="203" spans="2:13" ht="13.5" customHeight="1" x14ac:dyDescent="0.2">
      <c r="B203" s="205" t="s">
        <v>547</v>
      </c>
      <c r="C203" s="206" t="s">
        <v>548</v>
      </c>
      <c r="D203" s="153">
        <v>1400</v>
      </c>
      <c r="E203" s="153">
        <v>23400</v>
      </c>
      <c r="F203" s="185">
        <v>0.06</v>
      </c>
      <c r="G203" s="153">
        <v>1400</v>
      </c>
      <c r="H203" s="153">
        <v>22100</v>
      </c>
      <c r="I203" s="185">
        <v>0.06</v>
      </c>
      <c r="J203" s="202" t="s">
        <v>145</v>
      </c>
      <c r="K203" s="153">
        <v>2700</v>
      </c>
      <c r="L203" s="153">
        <v>45400</v>
      </c>
      <c r="M203" s="185">
        <v>0.06</v>
      </c>
    </row>
    <row r="204" spans="2:13" ht="13.5" customHeight="1" x14ac:dyDescent="0.2">
      <c r="B204" s="205" t="s">
        <v>549</v>
      </c>
      <c r="C204" s="206" t="s">
        <v>550</v>
      </c>
      <c r="D204" s="153">
        <v>2000</v>
      </c>
      <c r="E204" s="153">
        <v>22800</v>
      </c>
      <c r="F204" s="185">
        <v>0.09</v>
      </c>
      <c r="G204" s="153">
        <v>1700</v>
      </c>
      <c r="H204" s="153">
        <v>21000</v>
      </c>
      <c r="I204" s="185">
        <v>0.08</v>
      </c>
      <c r="J204" s="202" t="s">
        <v>145</v>
      </c>
      <c r="K204" s="153">
        <v>3600</v>
      </c>
      <c r="L204" s="153">
        <v>43800</v>
      </c>
      <c r="M204" s="185">
        <v>0.08</v>
      </c>
    </row>
    <row r="205" spans="2:13" ht="13.5" customHeight="1" x14ac:dyDescent="0.2">
      <c r="B205" s="205" t="s">
        <v>551</v>
      </c>
      <c r="C205" s="206" t="s">
        <v>552</v>
      </c>
      <c r="D205" s="153">
        <v>2100</v>
      </c>
      <c r="E205" s="153">
        <v>27000</v>
      </c>
      <c r="F205" s="185">
        <v>0.08</v>
      </c>
      <c r="G205" s="153">
        <v>2000</v>
      </c>
      <c r="H205" s="153">
        <v>26000</v>
      </c>
      <c r="I205" s="185">
        <v>0.08</v>
      </c>
      <c r="J205" s="202" t="s">
        <v>145</v>
      </c>
      <c r="K205" s="153">
        <v>4100</v>
      </c>
      <c r="L205" s="153">
        <v>52900</v>
      </c>
      <c r="M205" s="185">
        <v>0.08</v>
      </c>
    </row>
    <row r="206" spans="2:13" ht="13.5" customHeight="1" x14ac:dyDescent="0.2">
      <c r="B206" s="205" t="s">
        <v>553</v>
      </c>
      <c r="C206" s="206" t="s">
        <v>554</v>
      </c>
      <c r="D206" s="153">
        <v>2200</v>
      </c>
      <c r="E206" s="153">
        <v>28600</v>
      </c>
      <c r="F206" s="185">
        <v>0.08</v>
      </c>
      <c r="G206" s="153">
        <v>1900</v>
      </c>
      <c r="H206" s="153">
        <v>29000</v>
      </c>
      <c r="I206" s="185">
        <v>7.0000000000000007E-2</v>
      </c>
      <c r="J206" s="202" t="s">
        <v>145</v>
      </c>
      <c r="K206" s="153">
        <v>4200</v>
      </c>
      <c r="L206" s="153">
        <v>57600</v>
      </c>
      <c r="M206" s="185">
        <v>7.0000000000000007E-2</v>
      </c>
    </row>
    <row r="207" spans="2:13" ht="13.5" customHeight="1" x14ac:dyDescent="0.25">
      <c r="B207" s="203" t="s">
        <v>555</v>
      </c>
      <c r="C207" s="204" t="s">
        <v>556</v>
      </c>
      <c r="D207" s="186">
        <v>11800</v>
      </c>
      <c r="E207" s="186">
        <v>196100</v>
      </c>
      <c r="F207" s="187">
        <v>0.06</v>
      </c>
      <c r="G207" s="186">
        <v>10300</v>
      </c>
      <c r="H207" s="186">
        <v>191500</v>
      </c>
      <c r="I207" s="187">
        <v>0.05</v>
      </c>
      <c r="J207" s="200" t="s">
        <v>145</v>
      </c>
      <c r="K207" s="186">
        <v>22100</v>
      </c>
      <c r="L207" s="186">
        <v>387600</v>
      </c>
      <c r="M207" s="187">
        <v>0.06</v>
      </c>
    </row>
    <row r="208" spans="2:13" ht="13.5" customHeight="1" x14ac:dyDescent="0.2">
      <c r="B208" s="205" t="s">
        <v>557</v>
      </c>
      <c r="C208" s="206" t="s">
        <v>558</v>
      </c>
      <c r="D208" s="153">
        <v>1600</v>
      </c>
      <c r="E208" s="153">
        <v>30700</v>
      </c>
      <c r="F208" s="185">
        <v>0.05</v>
      </c>
      <c r="G208" s="153">
        <v>1400</v>
      </c>
      <c r="H208" s="153">
        <v>30600</v>
      </c>
      <c r="I208" s="185">
        <v>0.04</v>
      </c>
      <c r="J208" s="202" t="s">
        <v>145</v>
      </c>
      <c r="K208" s="153">
        <v>3000</v>
      </c>
      <c r="L208" s="153">
        <v>61300</v>
      </c>
      <c r="M208" s="185">
        <v>0.05</v>
      </c>
    </row>
    <row r="209" spans="2:13" ht="13.5" customHeight="1" x14ac:dyDescent="0.2">
      <c r="B209" s="205" t="s">
        <v>559</v>
      </c>
      <c r="C209" s="206" t="s">
        <v>560</v>
      </c>
      <c r="D209" s="153">
        <v>1900</v>
      </c>
      <c r="E209" s="153">
        <v>30000</v>
      </c>
      <c r="F209" s="185">
        <v>0.06</v>
      </c>
      <c r="G209" s="153">
        <v>1600</v>
      </c>
      <c r="H209" s="153">
        <v>28300</v>
      </c>
      <c r="I209" s="185">
        <v>0.06</v>
      </c>
      <c r="J209" s="202" t="s">
        <v>145</v>
      </c>
      <c r="K209" s="153">
        <v>3500</v>
      </c>
      <c r="L209" s="153">
        <v>58300</v>
      </c>
      <c r="M209" s="185">
        <v>0.06</v>
      </c>
    </row>
    <row r="210" spans="2:13" ht="13.5" customHeight="1" x14ac:dyDescent="0.2">
      <c r="B210" s="205" t="s">
        <v>561</v>
      </c>
      <c r="C210" s="206" t="s">
        <v>562</v>
      </c>
      <c r="D210" s="153">
        <v>1300</v>
      </c>
      <c r="E210" s="153">
        <v>20900</v>
      </c>
      <c r="F210" s="185">
        <v>0.06</v>
      </c>
      <c r="G210" s="153">
        <v>1300</v>
      </c>
      <c r="H210" s="153">
        <v>20800</v>
      </c>
      <c r="I210" s="185">
        <v>0.06</v>
      </c>
      <c r="J210" s="202" t="s">
        <v>145</v>
      </c>
      <c r="K210" s="153">
        <v>2600</v>
      </c>
      <c r="L210" s="153">
        <v>41800</v>
      </c>
      <c r="M210" s="185">
        <v>0.06</v>
      </c>
    </row>
    <row r="211" spans="2:13" ht="13.5" customHeight="1" x14ac:dyDescent="0.2">
      <c r="B211" s="205" t="s">
        <v>563</v>
      </c>
      <c r="C211" s="206" t="s">
        <v>564</v>
      </c>
      <c r="D211" s="153">
        <v>1900</v>
      </c>
      <c r="E211" s="153">
        <v>32200</v>
      </c>
      <c r="F211" s="185">
        <v>0.06</v>
      </c>
      <c r="G211" s="153">
        <v>1500</v>
      </c>
      <c r="H211" s="153">
        <v>31500</v>
      </c>
      <c r="I211" s="185">
        <v>0.05</v>
      </c>
      <c r="J211" s="202" t="s">
        <v>145</v>
      </c>
      <c r="K211" s="153">
        <v>3400</v>
      </c>
      <c r="L211" s="153">
        <v>63700</v>
      </c>
      <c r="M211" s="185">
        <v>0.05</v>
      </c>
    </row>
    <row r="212" spans="2:13" ht="13.5" customHeight="1" x14ac:dyDescent="0.2">
      <c r="B212" s="205" t="s">
        <v>565</v>
      </c>
      <c r="C212" s="206" t="s">
        <v>566</v>
      </c>
      <c r="D212" s="153">
        <v>1300</v>
      </c>
      <c r="E212" s="153">
        <v>18600</v>
      </c>
      <c r="F212" s="185">
        <v>7.0000000000000007E-2</v>
      </c>
      <c r="G212" s="153">
        <v>1000</v>
      </c>
      <c r="H212" s="153">
        <v>17800</v>
      </c>
      <c r="I212" s="185">
        <v>0.06</v>
      </c>
      <c r="J212" s="202" t="s">
        <v>145</v>
      </c>
      <c r="K212" s="153">
        <v>2300</v>
      </c>
      <c r="L212" s="153">
        <v>36400</v>
      </c>
      <c r="M212" s="185">
        <v>0.06</v>
      </c>
    </row>
    <row r="213" spans="2:13" ht="13.5" customHeight="1" x14ac:dyDescent="0.2">
      <c r="B213" s="205" t="s">
        <v>567</v>
      </c>
      <c r="C213" s="206" t="s">
        <v>568</v>
      </c>
      <c r="D213" s="153">
        <v>1900</v>
      </c>
      <c r="E213" s="153">
        <v>32100</v>
      </c>
      <c r="F213" s="185">
        <v>0.06</v>
      </c>
      <c r="G213" s="153">
        <v>1900</v>
      </c>
      <c r="H213" s="153">
        <v>32500</v>
      </c>
      <c r="I213" s="185">
        <v>0.06</v>
      </c>
      <c r="J213" s="202" t="s">
        <v>145</v>
      </c>
      <c r="K213" s="153">
        <v>3900</v>
      </c>
      <c r="L213" s="153">
        <v>64600</v>
      </c>
      <c r="M213" s="185">
        <v>0.06</v>
      </c>
    </row>
    <row r="214" spans="2:13" ht="13.5" customHeight="1" x14ac:dyDescent="0.2">
      <c r="B214" s="205" t="s">
        <v>569</v>
      </c>
      <c r="C214" s="206" t="s">
        <v>570</v>
      </c>
      <c r="D214" s="153">
        <v>1900</v>
      </c>
      <c r="E214" s="153">
        <v>31600</v>
      </c>
      <c r="F214" s="185">
        <v>0.06</v>
      </c>
      <c r="G214" s="153">
        <v>1500</v>
      </c>
      <c r="H214" s="153">
        <v>30000</v>
      </c>
      <c r="I214" s="185">
        <v>0.05</v>
      </c>
      <c r="J214" s="202" t="s">
        <v>145</v>
      </c>
      <c r="K214" s="153">
        <v>3400</v>
      </c>
      <c r="L214" s="153">
        <v>61600</v>
      </c>
      <c r="M214" s="185">
        <v>0.06</v>
      </c>
    </row>
    <row r="215" spans="2:13" ht="13.5" customHeight="1" x14ac:dyDescent="0.25">
      <c r="B215" s="203" t="s">
        <v>571</v>
      </c>
      <c r="C215" s="204" t="s">
        <v>572</v>
      </c>
      <c r="D215" s="186">
        <v>11200</v>
      </c>
      <c r="E215" s="186">
        <v>167400</v>
      </c>
      <c r="F215" s="187">
        <v>7.0000000000000007E-2</v>
      </c>
      <c r="G215" s="186">
        <v>9400</v>
      </c>
      <c r="H215" s="186">
        <v>165400</v>
      </c>
      <c r="I215" s="187">
        <v>0.06</v>
      </c>
      <c r="J215" s="200" t="s">
        <v>145</v>
      </c>
      <c r="K215" s="186">
        <v>20600</v>
      </c>
      <c r="L215" s="186">
        <v>332800</v>
      </c>
      <c r="M215" s="187">
        <v>0.06</v>
      </c>
    </row>
    <row r="216" spans="2:13" ht="13.5" customHeight="1" x14ac:dyDescent="0.2">
      <c r="B216" s="205" t="s">
        <v>573</v>
      </c>
      <c r="C216" s="212" t="s">
        <v>574</v>
      </c>
      <c r="D216" s="153">
        <v>1400</v>
      </c>
      <c r="E216" s="153">
        <v>19800</v>
      </c>
      <c r="F216" s="185">
        <v>7.0000000000000007E-2</v>
      </c>
      <c r="G216" s="153">
        <v>1100</v>
      </c>
      <c r="H216" s="153">
        <v>18700</v>
      </c>
      <c r="I216" s="185">
        <v>0.06</v>
      </c>
      <c r="J216" s="202" t="s">
        <v>145</v>
      </c>
      <c r="K216" s="153">
        <v>2500</v>
      </c>
      <c r="L216" s="153">
        <v>38400</v>
      </c>
      <c r="M216" s="185">
        <v>7.0000000000000007E-2</v>
      </c>
    </row>
    <row r="217" spans="2:13" ht="13.5" customHeight="1" x14ac:dyDescent="0.2">
      <c r="B217" s="205" t="s">
        <v>575</v>
      </c>
      <c r="C217" s="212" t="s">
        <v>576</v>
      </c>
      <c r="D217" s="153">
        <v>3600</v>
      </c>
      <c r="E217" s="153">
        <v>50700</v>
      </c>
      <c r="F217" s="185">
        <v>7.0000000000000007E-2</v>
      </c>
      <c r="G217" s="153">
        <v>2800</v>
      </c>
      <c r="H217" s="153">
        <v>49700</v>
      </c>
      <c r="I217" s="185">
        <v>0.06</v>
      </c>
      <c r="J217" s="202" t="s">
        <v>145</v>
      </c>
      <c r="K217" s="153">
        <v>6400</v>
      </c>
      <c r="L217" s="153">
        <v>100400</v>
      </c>
      <c r="M217" s="185">
        <v>0.06</v>
      </c>
    </row>
    <row r="218" spans="2:13" ht="13.5" customHeight="1" x14ac:dyDescent="0.2">
      <c r="B218" s="205" t="s">
        <v>577</v>
      </c>
      <c r="C218" s="212" t="s">
        <v>578</v>
      </c>
      <c r="D218" s="153">
        <v>2200</v>
      </c>
      <c r="E218" s="153">
        <v>34300</v>
      </c>
      <c r="F218" s="185">
        <v>0.06</v>
      </c>
      <c r="G218" s="153">
        <v>2100</v>
      </c>
      <c r="H218" s="153">
        <v>35200</v>
      </c>
      <c r="I218" s="185">
        <v>0.06</v>
      </c>
      <c r="J218" s="202" t="s">
        <v>145</v>
      </c>
      <c r="K218" s="153">
        <v>4300</v>
      </c>
      <c r="L218" s="153">
        <v>69400</v>
      </c>
      <c r="M218" s="185">
        <v>0.06</v>
      </c>
    </row>
    <row r="219" spans="2:13" ht="13.5" customHeight="1" x14ac:dyDescent="0.2">
      <c r="B219" s="205" t="s">
        <v>579</v>
      </c>
      <c r="C219" s="212" t="s">
        <v>580</v>
      </c>
      <c r="D219" s="153">
        <v>1500</v>
      </c>
      <c r="E219" s="153">
        <v>22600</v>
      </c>
      <c r="F219" s="185">
        <v>7.0000000000000007E-2</v>
      </c>
      <c r="G219" s="153">
        <v>1200</v>
      </c>
      <c r="H219" s="153">
        <v>22200</v>
      </c>
      <c r="I219" s="185">
        <v>0.05</v>
      </c>
      <c r="J219" s="202" t="s">
        <v>145</v>
      </c>
      <c r="K219" s="153">
        <v>2700</v>
      </c>
      <c r="L219" s="153">
        <v>44700</v>
      </c>
      <c r="M219" s="185">
        <v>0.06</v>
      </c>
    </row>
    <row r="220" spans="2:13" ht="13.5" customHeight="1" x14ac:dyDescent="0.2">
      <c r="B220" s="154" t="s">
        <v>581</v>
      </c>
      <c r="C220" s="212" t="s">
        <v>582</v>
      </c>
      <c r="D220" s="153">
        <v>2500</v>
      </c>
      <c r="E220" s="153">
        <v>40100</v>
      </c>
      <c r="F220" s="185">
        <v>0.06</v>
      </c>
      <c r="G220" s="153">
        <v>2200</v>
      </c>
      <c r="H220" s="153">
        <v>39700</v>
      </c>
      <c r="I220" s="185">
        <v>0.06</v>
      </c>
      <c r="J220" s="202" t="s">
        <v>145</v>
      </c>
      <c r="K220" s="153">
        <v>4700</v>
      </c>
      <c r="L220" s="153">
        <v>79800</v>
      </c>
      <c r="M220" s="185">
        <v>0.06</v>
      </c>
    </row>
    <row r="221" spans="2:13" ht="13.5" customHeight="1" x14ac:dyDescent="0.25">
      <c r="B221" s="207" t="s">
        <v>583</v>
      </c>
      <c r="C221" s="208" t="s">
        <v>584</v>
      </c>
      <c r="D221" s="183">
        <v>210300</v>
      </c>
      <c r="E221" s="183">
        <v>2191100</v>
      </c>
      <c r="F221" s="184">
        <v>0.1</v>
      </c>
      <c r="G221" s="183">
        <v>220900</v>
      </c>
      <c r="H221" s="183">
        <v>2140200</v>
      </c>
      <c r="I221" s="184">
        <v>0.1</v>
      </c>
      <c r="J221" s="209" t="s">
        <v>145</v>
      </c>
      <c r="K221" s="183">
        <v>431200</v>
      </c>
      <c r="L221" s="183">
        <v>4331300</v>
      </c>
      <c r="M221" s="184">
        <v>0.1</v>
      </c>
    </row>
    <row r="222" spans="2:13" ht="13.5" customHeight="1" x14ac:dyDescent="0.2">
      <c r="B222" s="156" t="s">
        <v>585</v>
      </c>
      <c r="C222" s="210" t="s">
        <v>586</v>
      </c>
      <c r="D222" s="153">
        <v>4700</v>
      </c>
      <c r="E222" s="153">
        <v>50100</v>
      </c>
      <c r="F222" s="185">
        <v>0.09</v>
      </c>
      <c r="G222" s="153">
        <v>4900</v>
      </c>
      <c r="H222" s="153">
        <v>47800</v>
      </c>
      <c r="I222" s="185">
        <v>0.1</v>
      </c>
      <c r="J222" s="202" t="s">
        <v>145</v>
      </c>
      <c r="K222" s="153">
        <v>9600</v>
      </c>
      <c r="L222" s="153">
        <v>97900</v>
      </c>
      <c r="M222" s="185">
        <v>0.1</v>
      </c>
    </row>
    <row r="223" spans="2:13" ht="13.5" customHeight="1" x14ac:dyDescent="0.2">
      <c r="B223" s="156" t="s">
        <v>587</v>
      </c>
      <c r="C223" s="210" t="s">
        <v>588</v>
      </c>
      <c r="D223" s="153">
        <v>10700</v>
      </c>
      <c r="E223" s="153">
        <v>90700</v>
      </c>
      <c r="F223" s="185">
        <v>0.12</v>
      </c>
      <c r="G223" s="153">
        <v>10200</v>
      </c>
      <c r="H223" s="153">
        <v>84800</v>
      </c>
      <c r="I223" s="185">
        <v>0.12</v>
      </c>
      <c r="J223" s="202" t="s">
        <v>145</v>
      </c>
      <c r="K223" s="153">
        <v>20900</v>
      </c>
      <c r="L223" s="153">
        <v>175400</v>
      </c>
      <c r="M223" s="185">
        <v>0.12</v>
      </c>
    </row>
    <row r="224" spans="2:13" ht="13.5" customHeight="1" x14ac:dyDescent="0.2">
      <c r="B224" s="156" t="s">
        <v>589</v>
      </c>
      <c r="C224" s="210" t="s">
        <v>590</v>
      </c>
      <c r="D224" s="153">
        <v>4700</v>
      </c>
      <c r="E224" s="153">
        <v>60600</v>
      </c>
      <c r="F224" s="185">
        <v>0.08</v>
      </c>
      <c r="G224" s="153">
        <v>4200</v>
      </c>
      <c r="H224" s="153">
        <v>54900</v>
      </c>
      <c r="I224" s="185">
        <v>0.08</v>
      </c>
      <c r="J224" s="202" t="s">
        <v>145</v>
      </c>
      <c r="K224" s="153">
        <v>8900</v>
      </c>
      <c r="L224" s="153">
        <v>115500</v>
      </c>
      <c r="M224" s="185">
        <v>0.08</v>
      </c>
    </row>
    <row r="225" spans="2:13" ht="13.5" customHeight="1" x14ac:dyDescent="0.2">
      <c r="B225" s="156" t="s">
        <v>591</v>
      </c>
      <c r="C225" s="210" t="s">
        <v>592</v>
      </c>
      <c r="D225" s="153">
        <v>9100</v>
      </c>
      <c r="E225" s="153">
        <v>83400</v>
      </c>
      <c r="F225" s="185">
        <v>0.11</v>
      </c>
      <c r="G225" s="153">
        <v>10700</v>
      </c>
      <c r="H225" s="153">
        <v>85000</v>
      </c>
      <c r="I225" s="185">
        <v>0.13</v>
      </c>
      <c r="J225" s="202" t="s">
        <v>145</v>
      </c>
      <c r="K225" s="153">
        <v>19800</v>
      </c>
      <c r="L225" s="153">
        <v>168400</v>
      </c>
      <c r="M225" s="185">
        <v>0.12</v>
      </c>
    </row>
    <row r="226" spans="2:13" ht="13.5" customHeight="1" x14ac:dyDescent="0.2">
      <c r="B226" s="156" t="s">
        <v>593</v>
      </c>
      <c r="C226" s="210" t="s">
        <v>594</v>
      </c>
      <c r="D226" s="153">
        <v>6500</v>
      </c>
      <c r="E226" s="153">
        <v>80700</v>
      </c>
      <c r="F226" s="185">
        <v>0.08</v>
      </c>
      <c r="G226" s="153">
        <v>5600</v>
      </c>
      <c r="H226" s="153">
        <v>73600</v>
      </c>
      <c r="I226" s="185">
        <v>0.08</v>
      </c>
      <c r="J226" s="202" t="s">
        <v>145</v>
      </c>
      <c r="K226" s="153">
        <v>12200</v>
      </c>
      <c r="L226" s="153">
        <v>154300</v>
      </c>
      <c r="M226" s="185">
        <v>0.08</v>
      </c>
    </row>
    <row r="227" spans="2:13" ht="13.5" customHeight="1" x14ac:dyDescent="0.2">
      <c r="B227" s="156" t="s">
        <v>595</v>
      </c>
      <c r="C227" s="210" t="s">
        <v>596</v>
      </c>
      <c r="D227" s="153">
        <v>4600</v>
      </c>
      <c r="E227" s="153">
        <v>50800</v>
      </c>
      <c r="F227" s="185">
        <v>0.09</v>
      </c>
      <c r="G227" s="153">
        <v>4900</v>
      </c>
      <c r="H227" s="153">
        <v>50000</v>
      </c>
      <c r="I227" s="185">
        <v>0.1</v>
      </c>
      <c r="J227" s="202" t="s">
        <v>145</v>
      </c>
      <c r="K227" s="153">
        <v>9600</v>
      </c>
      <c r="L227" s="153">
        <v>100900</v>
      </c>
      <c r="M227" s="185">
        <v>0.09</v>
      </c>
    </row>
    <row r="228" spans="2:13" ht="13.5" customHeight="1" x14ac:dyDescent="0.2">
      <c r="B228" s="156" t="s">
        <v>597</v>
      </c>
      <c r="C228" s="210" t="s">
        <v>598</v>
      </c>
      <c r="D228" s="153">
        <v>7900</v>
      </c>
      <c r="E228" s="153">
        <v>99900</v>
      </c>
      <c r="F228" s="185">
        <v>0.08</v>
      </c>
      <c r="G228" s="153">
        <v>7800</v>
      </c>
      <c r="H228" s="153">
        <v>90600</v>
      </c>
      <c r="I228" s="185">
        <v>0.09</v>
      </c>
      <c r="J228" s="202" t="s">
        <v>145</v>
      </c>
      <c r="K228" s="153">
        <v>15700</v>
      </c>
      <c r="L228" s="153">
        <v>190500</v>
      </c>
      <c r="M228" s="185">
        <v>0.08</v>
      </c>
    </row>
    <row r="229" spans="2:13" ht="13.5" customHeight="1" x14ac:dyDescent="0.2">
      <c r="B229" s="156" t="s">
        <v>599</v>
      </c>
      <c r="C229" s="210" t="s">
        <v>600</v>
      </c>
      <c r="D229" s="153">
        <v>9600</v>
      </c>
      <c r="E229" s="153">
        <v>88800</v>
      </c>
      <c r="F229" s="185">
        <v>0.11</v>
      </c>
      <c r="G229" s="153">
        <v>11000</v>
      </c>
      <c r="H229" s="153">
        <v>91400</v>
      </c>
      <c r="I229" s="185">
        <v>0.12</v>
      </c>
      <c r="J229" s="202" t="s">
        <v>145</v>
      </c>
      <c r="K229" s="153">
        <v>20600</v>
      </c>
      <c r="L229" s="153">
        <v>180200</v>
      </c>
      <c r="M229" s="185">
        <v>0.11</v>
      </c>
    </row>
    <row r="230" spans="2:13" ht="13.5" customHeight="1" x14ac:dyDescent="0.2">
      <c r="B230" s="156" t="s">
        <v>601</v>
      </c>
      <c r="C230" s="210" t="s">
        <v>602</v>
      </c>
      <c r="D230" s="153">
        <v>8300</v>
      </c>
      <c r="E230" s="153">
        <v>77500</v>
      </c>
      <c r="F230" s="185">
        <v>0.11</v>
      </c>
      <c r="G230" s="153">
        <v>8100</v>
      </c>
      <c r="H230" s="153">
        <v>73400</v>
      </c>
      <c r="I230" s="185">
        <v>0.11</v>
      </c>
      <c r="J230" s="202" t="s">
        <v>145</v>
      </c>
      <c r="K230" s="153">
        <v>16400</v>
      </c>
      <c r="L230" s="153">
        <v>151000</v>
      </c>
      <c r="M230" s="185">
        <v>0.11</v>
      </c>
    </row>
    <row r="231" spans="2:13" ht="13.5" customHeight="1" x14ac:dyDescent="0.2">
      <c r="B231" s="156" t="s">
        <v>603</v>
      </c>
      <c r="C231" s="210" t="s">
        <v>604</v>
      </c>
      <c r="D231" s="153">
        <v>6300</v>
      </c>
      <c r="E231" s="153">
        <v>70700</v>
      </c>
      <c r="F231" s="185">
        <v>0.09</v>
      </c>
      <c r="G231" s="153">
        <v>5900</v>
      </c>
      <c r="H231" s="153">
        <v>67600</v>
      </c>
      <c r="I231" s="185">
        <v>0.09</v>
      </c>
      <c r="J231" s="202" t="s">
        <v>145</v>
      </c>
      <c r="K231" s="153">
        <v>12200</v>
      </c>
      <c r="L231" s="153">
        <v>138300</v>
      </c>
      <c r="M231" s="185">
        <v>0.09</v>
      </c>
    </row>
    <row r="232" spans="2:13" ht="13.5" customHeight="1" x14ac:dyDescent="0.2">
      <c r="B232" s="156" t="s">
        <v>605</v>
      </c>
      <c r="C232" s="210" t="s">
        <v>606</v>
      </c>
      <c r="D232" s="153">
        <v>6600</v>
      </c>
      <c r="E232" s="153">
        <v>68900</v>
      </c>
      <c r="F232" s="185">
        <v>0.1</v>
      </c>
      <c r="G232" s="153">
        <v>7100</v>
      </c>
      <c r="H232" s="153">
        <v>64900</v>
      </c>
      <c r="I232" s="185">
        <v>0.11</v>
      </c>
      <c r="J232" s="202" t="s">
        <v>145</v>
      </c>
      <c r="K232" s="153">
        <v>13700</v>
      </c>
      <c r="L232" s="153">
        <v>133800</v>
      </c>
      <c r="M232" s="185">
        <v>0.1</v>
      </c>
    </row>
    <row r="233" spans="2:13" ht="13.5" customHeight="1" x14ac:dyDescent="0.2">
      <c r="B233" s="156" t="s">
        <v>607</v>
      </c>
      <c r="C233" s="210" t="s">
        <v>608</v>
      </c>
      <c r="D233" s="153">
        <v>4600</v>
      </c>
      <c r="E233" s="153">
        <v>50300</v>
      </c>
      <c r="F233" s="185">
        <v>0.09</v>
      </c>
      <c r="G233" s="153">
        <v>4500</v>
      </c>
      <c r="H233" s="153">
        <v>46400</v>
      </c>
      <c r="I233" s="185">
        <v>0.1</v>
      </c>
      <c r="J233" s="202" t="s">
        <v>145</v>
      </c>
      <c r="K233" s="153">
        <v>9200</v>
      </c>
      <c r="L233" s="153">
        <v>96800</v>
      </c>
      <c r="M233" s="185">
        <v>0.09</v>
      </c>
    </row>
    <row r="234" spans="2:13" ht="13.5" customHeight="1" x14ac:dyDescent="0.2">
      <c r="B234" s="156" t="s">
        <v>609</v>
      </c>
      <c r="C234" s="210" t="s">
        <v>610</v>
      </c>
      <c r="D234" s="153">
        <v>8300</v>
      </c>
      <c r="E234" s="153">
        <v>71600</v>
      </c>
      <c r="F234" s="185">
        <v>0.12</v>
      </c>
      <c r="G234" s="153">
        <v>8900</v>
      </c>
      <c r="H234" s="153">
        <v>70400</v>
      </c>
      <c r="I234" s="185">
        <v>0.13</v>
      </c>
      <c r="J234" s="202" t="s">
        <v>145</v>
      </c>
      <c r="K234" s="153">
        <v>17100</v>
      </c>
      <c r="L234" s="153">
        <v>142000</v>
      </c>
      <c r="M234" s="185">
        <v>0.12</v>
      </c>
    </row>
    <row r="235" spans="2:13" ht="13.5" customHeight="1" x14ac:dyDescent="0.2">
      <c r="B235" s="156" t="s">
        <v>611</v>
      </c>
      <c r="C235" s="210" t="s">
        <v>612</v>
      </c>
      <c r="D235" s="153">
        <v>6100</v>
      </c>
      <c r="E235" s="153">
        <v>60200</v>
      </c>
      <c r="F235" s="185">
        <v>0.1</v>
      </c>
      <c r="G235" s="153">
        <v>6000</v>
      </c>
      <c r="H235" s="153">
        <v>58300</v>
      </c>
      <c r="I235" s="185">
        <v>0.1</v>
      </c>
      <c r="J235" s="202" t="s">
        <v>145</v>
      </c>
      <c r="K235" s="153">
        <v>12100</v>
      </c>
      <c r="L235" s="153">
        <v>118500</v>
      </c>
      <c r="M235" s="185">
        <v>0.1</v>
      </c>
    </row>
    <row r="236" spans="2:13" ht="13.5" customHeight="1" x14ac:dyDescent="0.2">
      <c r="B236" s="156" t="s">
        <v>613</v>
      </c>
      <c r="C236" s="213" t="s">
        <v>614</v>
      </c>
      <c r="D236" s="153">
        <v>5300</v>
      </c>
      <c r="E236" s="153">
        <v>64000</v>
      </c>
      <c r="F236" s="185">
        <v>0.08</v>
      </c>
      <c r="G236" s="153">
        <v>4500</v>
      </c>
      <c r="H236" s="153">
        <v>56800</v>
      </c>
      <c r="I236" s="185">
        <v>0.08</v>
      </c>
      <c r="J236" s="202" t="s">
        <v>145</v>
      </c>
      <c r="K236" s="153">
        <v>9800</v>
      </c>
      <c r="L236" s="153">
        <v>120900</v>
      </c>
      <c r="M236" s="185">
        <v>0.08</v>
      </c>
    </row>
    <row r="237" spans="2:13" ht="13.5" customHeight="1" x14ac:dyDescent="0.2">
      <c r="B237" s="156" t="s">
        <v>615</v>
      </c>
      <c r="C237" s="210" t="s">
        <v>616</v>
      </c>
      <c r="D237" s="153">
        <v>8000</v>
      </c>
      <c r="E237" s="153">
        <v>72300</v>
      </c>
      <c r="F237" s="185">
        <v>0.11</v>
      </c>
      <c r="G237" s="153">
        <v>8400</v>
      </c>
      <c r="H237" s="153">
        <v>73100</v>
      </c>
      <c r="I237" s="185">
        <v>0.11</v>
      </c>
      <c r="J237" s="202" t="s">
        <v>145</v>
      </c>
      <c r="K237" s="153">
        <v>16400</v>
      </c>
      <c r="L237" s="153">
        <v>145500</v>
      </c>
      <c r="M237" s="185">
        <v>0.11</v>
      </c>
    </row>
    <row r="238" spans="2:13" ht="13.5" customHeight="1" x14ac:dyDescent="0.2">
      <c r="B238" s="156" t="s">
        <v>617</v>
      </c>
      <c r="C238" s="210" t="s">
        <v>618</v>
      </c>
      <c r="D238" s="153">
        <v>8600</v>
      </c>
      <c r="E238" s="153">
        <v>70100</v>
      </c>
      <c r="F238" s="185">
        <v>0.12</v>
      </c>
      <c r="G238" s="153">
        <v>9700</v>
      </c>
      <c r="H238" s="153">
        <v>75100</v>
      </c>
      <c r="I238" s="185">
        <v>0.13</v>
      </c>
      <c r="J238" s="202" t="s">
        <v>145</v>
      </c>
      <c r="K238" s="153">
        <v>18200</v>
      </c>
      <c r="L238" s="153">
        <v>145100</v>
      </c>
      <c r="M238" s="185">
        <v>0.13</v>
      </c>
    </row>
    <row r="239" spans="2:13" ht="13.5" customHeight="1" x14ac:dyDescent="0.2">
      <c r="B239" s="156" t="s">
        <v>619</v>
      </c>
      <c r="C239" s="210" t="s">
        <v>620</v>
      </c>
      <c r="D239" s="153">
        <v>4800</v>
      </c>
      <c r="E239" s="153">
        <v>57900</v>
      </c>
      <c r="F239" s="185">
        <v>0.08</v>
      </c>
      <c r="G239" s="153">
        <v>4800</v>
      </c>
      <c r="H239" s="153">
        <v>55000</v>
      </c>
      <c r="I239" s="185">
        <v>0.09</v>
      </c>
      <c r="J239" s="202" t="s">
        <v>145</v>
      </c>
      <c r="K239" s="153">
        <v>9500</v>
      </c>
      <c r="L239" s="153">
        <v>112900</v>
      </c>
      <c r="M239" s="185">
        <v>0.08</v>
      </c>
    </row>
    <row r="240" spans="2:13" ht="13.5" customHeight="1" x14ac:dyDescent="0.2">
      <c r="B240" s="156" t="s">
        <v>621</v>
      </c>
      <c r="C240" s="210" t="s">
        <v>622</v>
      </c>
      <c r="D240" s="153">
        <v>2900</v>
      </c>
      <c r="E240" s="153">
        <v>30600</v>
      </c>
      <c r="F240" s="185">
        <v>0.1</v>
      </c>
      <c r="G240" s="153">
        <v>2800</v>
      </c>
      <c r="H240" s="153">
        <v>30600</v>
      </c>
      <c r="I240" s="185">
        <v>0.09</v>
      </c>
      <c r="J240" s="202" t="s">
        <v>145</v>
      </c>
      <c r="K240" s="153">
        <v>5700</v>
      </c>
      <c r="L240" s="153">
        <v>61200</v>
      </c>
      <c r="M240" s="185">
        <v>0.09</v>
      </c>
    </row>
    <row r="241" spans="2:13" ht="13.5" customHeight="1" x14ac:dyDescent="0.2">
      <c r="B241" s="156" t="s">
        <v>623</v>
      </c>
      <c r="C241" s="210" t="s">
        <v>624</v>
      </c>
      <c r="D241" s="153">
        <v>3500</v>
      </c>
      <c r="E241" s="153">
        <v>41100</v>
      </c>
      <c r="F241" s="185">
        <v>0.08</v>
      </c>
      <c r="G241" s="153">
        <v>3300</v>
      </c>
      <c r="H241" s="153">
        <v>39800</v>
      </c>
      <c r="I241" s="185">
        <v>0.08</v>
      </c>
      <c r="J241" s="202" t="s">
        <v>145</v>
      </c>
      <c r="K241" s="153">
        <v>6800</v>
      </c>
      <c r="L241" s="153">
        <v>80900</v>
      </c>
      <c r="M241" s="185">
        <v>0.08</v>
      </c>
    </row>
    <row r="242" spans="2:13" ht="13.5" customHeight="1" x14ac:dyDescent="0.2">
      <c r="B242" s="156" t="s">
        <v>625</v>
      </c>
      <c r="C242" s="210" t="s">
        <v>626</v>
      </c>
      <c r="D242" s="153">
        <v>8200</v>
      </c>
      <c r="E242" s="153">
        <v>92500</v>
      </c>
      <c r="F242" s="185">
        <v>0.09</v>
      </c>
      <c r="G242" s="153">
        <v>8900</v>
      </c>
      <c r="H242" s="153">
        <v>88200</v>
      </c>
      <c r="I242" s="185">
        <v>0.1</v>
      </c>
      <c r="J242" s="202" t="s">
        <v>145</v>
      </c>
      <c r="K242" s="153">
        <v>17000</v>
      </c>
      <c r="L242" s="153">
        <v>180700</v>
      </c>
      <c r="M242" s="185">
        <v>0.09</v>
      </c>
    </row>
    <row r="243" spans="2:13" ht="13.5" customHeight="1" x14ac:dyDescent="0.2">
      <c r="B243" s="156" t="s">
        <v>627</v>
      </c>
      <c r="C243" s="210" t="s">
        <v>628</v>
      </c>
      <c r="D243" s="153">
        <v>7000</v>
      </c>
      <c r="E243" s="153">
        <v>81500</v>
      </c>
      <c r="F243" s="185">
        <v>0.09</v>
      </c>
      <c r="G243" s="153">
        <v>7200</v>
      </c>
      <c r="H243" s="153">
        <v>72900</v>
      </c>
      <c r="I243" s="185">
        <v>0.1</v>
      </c>
      <c r="J243" s="202" t="s">
        <v>145</v>
      </c>
      <c r="K243" s="153">
        <v>14200</v>
      </c>
      <c r="L243" s="153">
        <v>154400</v>
      </c>
      <c r="M243" s="185">
        <v>0.09</v>
      </c>
    </row>
    <row r="244" spans="2:13" ht="13.5" customHeight="1" x14ac:dyDescent="0.2">
      <c r="B244" s="156" t="s">
        <v>629</v>
      </c>
      <c r="C244" s="210" t="s">
        <v>630</v>
      </c>
      <c r="D244" s="153">
        <v>4700</v>
      </c>
      <c r="E244" s="153">
        <v>55000</v>
      </c>
      <c r="F244" s="185">
        <v>0.08</v>
      </c>
      <c r="G244" s="153">
        <v>4900</v>
      </c>
      <c r="H244" s="153">
        <v>53100</v>
      </c>
      <c r="I244" s="185">
        <v>0.09</v>
      </c>
      <c r="J244" s="202" t="s">
        <v>145</v>
      </c>
      <c r="K244" s="153">
        <v>9500</v>
      </c>
      <c r="L244" s="153">
        <v>108200</v>
      </c>
      <c r="M244" s="185">
        <v>0.09</v>
      </c>
    </row>
    <row r="245" spans="2:13" ht="13.5" customHeight="1" x14ac:dyDescent="0.2">
      <c r="B245" s="156" t="s">
        <v>631</v>
      </c>
      <c r="C245" s="210" t="s">
        <v>632</v>
      </c>
      <c r="D245" s="153">
        <v>9700</v>
      </c>
      <c r="E245" s="153">
        <v>83100</v>
      </c>
      <c r="F245" s="185">
        <v>0.12</v>
      </c>
      <c r="G245" s="153">
        <v>12500</v>
      </c>
      <c r="H245" s="153">
        <v>93000</v>
      </c>
      <c r="I245" s="185">
        <v>0.13</v>
      </c>
      <c r="J245" s="202" t="s">
        <v>145</v>
      </c>
      <c r="K245" s="153">
        <v>22100</v>
      </c>
      <c r="L245" s="153">
        <v>176100</v>
      </c>
      <c r="M245" s="185">
        <v>0.13</v>
      </c>
    </row>
    <row r="246" spans="2:13" ht="13.5" customHeight="1" x14ac:dyDescent="0.2">
      <c r="B246" s="156" t="s">
        <v>633</v>
      </c>
      <c r="C246" s="210" t="s">
        <v>634</v>
      </c>
      <c r="D246" s="153">
        <v>7400</v>
      </c>
      <c r="E246" s="153">
        <v>68100</v>
      </c>
      <c r="F246" s="185">
        <v>0.11</v>
      </c>
      <c r="G246" s="153">
        <v>7800</v>
      </c>
      <c r="H246" s="153">
        <v>68800</v>
      </c>
      <c r="I246" s="185">
        <v>0.11</v>
      </c>
      <c r="J246" s="202" t="s">
        <v>145</v>
      </c>
      <c r="K246" s="153">
        <v>15200</v>
      </c>
      <c r="L246" s="153">
        <v>136900</v>
      </c>
      <c r="M246" s="185">
        <v>0.11</v>
      </c>
    </row>
    <row r="247" spans="2:13" ht="13.5" customHeight="1" x14ac:dyDescent="0.2">
      <c r="B247" s="156" t="s">
        <v>635</v>
      </c>
      <c r="C247" s="210" t="s">
        <v>636</v>
      </c>
      <c r="D247" s="153">
        <v>3900</v>
      </c>
      <c r="E247" s="153">
        <v>45400</v>
      </c>
      <c r="F247" s="185">
        <v>0.09</v>
      </c>
      <c r="G247" s="153">
        <v>3500</v>
      </c>
      <c r="H247" s="153">
        <v>44300</v>
      </c>
      <c r="I247" s="185">
        <v>0.08</v>
      </c>
      <c r="J247" s="202" t="s">
        <v>145</v>
      </c>
      <c r="K247" s="153">
        <v>7500</v>
      </c>
      <c r="L247" s="153">
        <v>89700</v>
      </c>
      <c r="M247" s="185">
        <v>0.08</v>
      </c>
    </row>
    <row r="248" spans="2:13" ht="13.5" customHeight="1" x14ac:dyDescent="0.2">
      <c r="B248" s="156" t="s">
        <v>637</v>
      </c>
      <c r="C248" s="210" t="s">
        <v>638</v>
      </c>
      <c r="D248" s="153">
        <v>7700</v>
      </c>
      <c r="E248" s="153">
        <v>87900</v>
      </c>
      <c r="F248" s="185">
        <v>0.09</v>
      </c>
      <c r="G248" s="153">
        <v>8500</v>
      </c>
      <c r="H248" s="153">
        <v>86100</v>
      </c>
      <c r="I248" s="185">
        <v>0.1</v>
      </c>
      <c r="J248" s="202" t="s">
        <v>145</v>
      </c>
      <c r="K248" s="153">
        <v>16200</v>
      </c>
      <c r="L248" s="153">
        <v>173900</v>
      </c>
      <c r="M248" s="185">
        <v>0.09</v>
      </c>
    </row>
    <row r="249" spans="2:13" ht="13.5" customHeight="1" x14ac:dyDescent="0.2">
      <c r="B249" s="156" t="s">
        <v>639</v>
      </c>
      <c r="C249" s="210" t="s">
        <v>640</v>
      </c>
      <c r="D249" s="153">
        <v>4000</v>
      </c>
      <c r="E249" s="153">
        <v>50900</v>
      </c>
      <c r="F249" s="185">
        <v>0.08</v>
      </c>
      <c r="G249" s="153">
        <v>3700</v>
      </c>
      <c r="H249" s="153">
        <v>46200</v>
      </c>
      <c r="I249" s="185">
        <v>0.08</v>
      </c>
      <c r="J249" s="202" t="s">
        <v>145</v>
      </c>
      <c r="K249" s="153">
        <v>7700</v>
      </c>
      <c r="L249" s="153">
        <v>97100</v>
      </c>
      <c r="M249" s="185">
        <v>0.08</v>
      </c>
    </row>
    <row r="250" spans="2:13" ht="13.5" customHeight="1" x14ac:dyDescent="0.2">
      <c r="B250" s="156" t="s">
        <v>641</v>
      </c>
      <c r="C250" s="210" t="s">
        <v>642</v>
      </c>
      <c r="D250" s="153">
        <v>6500</v>
      </c>
      <c r="E250" s="153">
        <v>73800</v>
      </c>
      <c r="F250" s="185">
        <v>0.09</v>
      </c>
      <c r="G250" s="153">
        <v>9600</v>
      </c>
      <c r="H250" s="153">
        <v>87900</v>
      </c>
      <c r="I250" s="185">
        <v>0.11</v>
      </c>
      <c r="J250" s="202" t="s">
        <v>145</v>
      </c>
      <c r="K250" s="153">
        <v>16100</v>
      </c>
      <c r="L250" s="153">
        <v>161700</v>
      </c>
      <c r="M250" s="185">
        <v>0.1</v>
      </c>
    </row>
    <row r="251" spans="2:13" ht="13.5" customHeight="1" x14ac:dyDescent="0.2">
      <c r="B251" s="156" t="s">
        <v>643</v>
      </c>
      <c r="C251" s="210" t="s">
        <v>644</v>
      </c>
      <c r="D251" s="153">
        <v>7700</v>
      </c>
      <c r="E251" s="153">
        <v>71000</v>
      </c>
      <c r="F251" s="185">
        <v>0.11</v>
      </c>
      <c r="G251" s="153">
        <v>8300</v>
      </c>
      <c r="H251" s="153">
        <v>68800</v>
      </c>
      <c r="I251" s="185">
        <v>0.12</v>
      </c>
      <c r="J251" s="202" t="s">
        <v>145</v>
      </c>
      <c r="K251" s="153">
        <v>16000</v>
      </c>
      <c r="L251" s="153">
        <v>139900</v>
      </c>
      <c r="M251" s="185">
        <v>0.11</v>
      </c>
    </row>
    <row r="252" spans="2:13" ht="13.5" customHeight="1" x14ac:dyDescent="0.2">
      <c r="B252" s="156" t="s">
        <v>645</v>
      </c>
      <c r="C252" s="210" t="s">
        <v>646</v>
      </c>
      <c r="D252" s="153">
        <v>7400</v>
      </c>
      <c r="E252" s="153">
        <v>91200</v>
      </c>
      <c r="F252" s="185">
        <v>0.08</v>
      </c>
      <c r="G252" s="153">
        <v>7200</v>
      </c>
      <c r="H252" s="153">
        <v>83500</v>
      </c>
      <c r="I252" s="185">
        <v>0.09</v>
      </c>
      <c r="J252" s="202" t="s">
        <v>145</v>
      </c>
      <c r="K252" s="153">
        <v>14500</v>
      </c>
      <c r="L252" s="153">
        <v>174700</v>
      </c>
      <c r="M252" s="185">
        <v>0.08</v>
      </c>
    </row>
    <row r="253" spans="2:13" ht="13.5" customHeight="1" x14ac:dyDescent="0.2">
      <c r="B253" s="156" t="s">
        <v>647</v>
      </c>
      <c r="C253" s="210" t="s">
        <v>648</v>
      </c>
      <c r="D253" s="153">
        <v>5000</v>
      </c>
      <c r="E253" s="153">
        <v>50500</v>
      </c>
      <c r="F253" s="185">
        <v>0.1</v>
      </c>
      <c r="G253" s="153">
        <v>5800</v>
      </c>
      <c r="H253" s="153">
        <v>57600</v>
      </c>
      <c r="I253" s="185">
        <v>0.1</v>
      </c>
      <c r="J253" s="202" t="s">
        <v>145</v>
      </c>
      <c r="K253" s="153">
        <v>10800</v>
      </c>
      <c r="L253" s="153">
        <v>108100</v>
      </c>
      <c r="M253" s="185">
        <v>0.1</v>
      </c>
    </row>
    <row r="254" spans="2:13" ht="13.5" customHeight="1" x14ac:dyDescent="0.25">
      <c r="B254" s="207" t="s">
        <v>649</v>
      </c>
      <c r="C254" s="208" t="s">
        <v>650</v>
      </c>
      <c r="D254" s="183">
        <v>158800</v>
      </c>
      <c r="E254" s="183">
        <v>2155000</v>
      </c>
      <c r="F254" s="184">
        <v>7.0000000000000007E-2</v>
      </c>
      <c r="G254" s="183">
        <v>141200</v>
      </c>
      <c r="H254" s="183">
        <v>2095700</v>
      </c>
      <c r="I254" s="184">
        <v>7.0000000000000007E-2</v>
      </c>
      <c r="J254" s="209" t="s">
        <v>145</v>
      </c>
      <c r="K254" s="183">
        <v>300000</v>
      </c>
      <c r="L254" s="183">
        <v>4250700</v>
      </c>
      <c r="M254" s="184">
        <v>7.0000000000000007E-2</v>
      </c>
    </row>
    <row r="255" spans="2:13" ht="13.5" customHeight="1" x14ac:dyDescent="0.2">
      <c r="B255" s="156" t="s">
        <v>651</v>
      </c>
      <c r="C255" s="210" t="s">
        <v>652</v>
      </c>
      <c r="D255" s="153">
        <v>2500</v>
      </c>
      <c r="E255" s="153">
        <v>32500</v>
      </c>
      <c r="F255" s="185">
        <v>0.08</v>
      </c>
      <c r="G255" s="153">
        <v>2000</v>
      </c>
      <c r="H255" s="153">
        <v>31400</v>
      </c>
      <c r="I255" s="185">
        <v>0.06</v>
      </c>
      <c r="J255" s="202" t="s">
        <v>145</v>
      </c>
      <c r="K255" s="153">
        <v>4500</v>
      </c>
      <c r="L255" s="153">
        <v>63900</v>
      </c>
      <c r="M255" s="185">
        <v>7.0000000000000007E-2</v>
      </c>
    </row>
    <row r="256" spans="2:13" ht="13.5" customHeight="1" x14ac:dyDescent="0.2">
      <c r="B256" s="156" t="s">
        <v>653</v>
      </c>
      <c r="C256" s="210" t="s">
        <v>654</v>
      </c>
      <c r="D256" s="153">
        <v>5300</v>
      </c>
      <c r="E256" s="153">
        <v>67100</v>
      </c>
      <c r="F256" s="185">
        <v>0.08</v>
      </c>
      <c r="G256" s="153">
        <v>5200</v>
      </c>
      <c r="H256" s="153">
        <v>63100</v>
      </c>
      <c r="I256" s="185">
        <v>0.08</v>
      </c>
      <c r="J256" s="202" t="s">
        <v>145</v>
      </c>
      <c r="K256" s="153">
        <v>10500</v>
      </c>
      <c r="L256" s="153">
        <v>130200</v>
      </c>
      <c r="M256" s="185">
        <v>0.08</v>
      </c>
    </row>
    <row r="257" spans="2:13" ht="13.5" customHeight="1" x14ac:dyDescent="0.2">
      <c r="B257" s="214" t="s">
        <v>655</v>
      </c>
      <c r="C257" s="210" t="s">
        <v>656</v>
      </c>
      <c r="D257" s="153">
        <v>10600</v>
      </c>
      <c r="E257" s="153">
        <v>129500</v>
      </c>
      <c r="F257" s="185">
        <v>0.08</v>
      </c>
      <c r="G257" s="153">
        <v>9400</v>
      </c>
      <c r="H257" s="153">
        <v>126600</v>
      </c>
      <c r="I257" s="185">
        <v>7.0000000000000007E-2</v>
      </c>
      <c r="J257" s="202" t="s">
        <v>145</v>
      </c>
      <c r="K257" s="153">
        <v>20000</v>
      </c>
      <c r="L257" s="153">
        <v>256100</v>
      </c>
      <c r="M257" s="185">
        <v>0.08</v>
      </c>
    </row>
    <row r="258" spans="2:13" ht="13.5" customHeight="1" x14ac:dyDescent="0.2">
      <c r="B258" s="156" t="s">
        <v>64</v>
      </c>
      <c r="C258" s="210" t="s">
        <v>71</v>
      </c>
      <c r="D258" s="153">
        <v>4100</v>
      </c>
      <c r="E258" s="153">
        <v>64900</v>
      </c>
      <c r="F258" s="185">
        <v>0.06</v>
      </c>
      <c r="G258" s="153">
        <v>3700</v>
      </c>
      <c r="H258" s="153">
        <v>62300</v>
      </c>
      <c r="I258" s="185">
        <v>0.06</v>
      </c>
      <c r="J258" s="202" t="s">
        <v>145</v>
      </c>
      <c r="K258" s="153">
        <v>7800</v>
      </c>
      <c r="L258" s="153">
        <v>127200</v>
      </c>
      <c r="M258" s="185">
        <v>0.06</v>
      </c>
    </row>
    <row r="259" spans="2:13" ht="13.5" customHeight="1" x14ac:dyDescent="0.2">
      <c r="B259" s="156" t="s">
        <v>657</v>
      </c>
      <c r="C259" s="210" t="s">
        <v>658</v>
      </c>
      <c r="D259" s="153">
        <v>5000</v>
      </c>
      <c r="E259" s="153">
        <v>70600</v>
      </c>
      <c r="F259" s="185">
        <v>7.0000000000000007E-2</v>
      </c>
      <c r="G259" s="153">
        <v>4600</v>
      </c>
      <c r="H259" s="153">
        <v>72600</v>
      </c>
      <c r="I259" s="185">
        <v>0.06</v>
      </c>
      <c r="J259" s="202" t="s">
        <v>145</v>
      </c>
      <c r="K259" s="153">
        <v>9600</v>
      </c>
      <c r="L259" s="153">
        <v>143200</v>
      </c>
      <c r="M259" s="185">
        <v>7.0000000000000007E-2</v>
      </c>
    </row>
    <row r="260" spans="2:13" ht="13.5" customHeight="1" x14ac:dyDescent="0.2">
      <c r="B260" s="156" t="s">
        <v>659</v>
      </c>
      <c r="C260" s="210" t="s">
        <v>660</v>
      </c>
      <c r="D260" s="153">
        <v>3200</v>
      </c>
      <c r="E260" s="153">
        <v>48700</v>
      </c>
      <c r="F260" s="185">
        <v>7.0000000000000007E-2</v>
      </c>
      <c r="G260" s="153">
        <v>3000</v>
      </c>
      <c r="H260" s="153">
        <v>46300</v>
      </c>
      <c r="I260" s="185">
        <v>7.0000000000000007E-2</v>
      </c>
      <c r="J260" s="202" t="s">
        <v>145</v>
      </c>
      <c r="K260" s="153">
        <v>6200</v>
      </c>
      <c r="L260" s="153">
        <v>95000</v>
      </c>
      <c r="M260" s="185">
        <v>7.0000000000000007E-2</v>
      </c>
    </row>
    <row r="261" spans="2:13" ht="13.5" customHeight="1" x14ac:dyDescent="0.2">
      <c r="B261" s="156" t="s">
        <v>661</v>
      </c>
      <c r="C261" s="210" t="s">
        <v>662</v>
      </c>
      <c r="D261" s="153">
        <v>3100</v>
      </c>
      <c r="E261" s="153">
        <v>46100</v>
      </c>
      <c r="F261" s="185">
        <v>7.0000000000000007E-2</v>
      </c>
      <c r="G261" s="153">
        <v>3000</v>
      </c>
      <c r="H261" s="153">
        <v>48300</v>
      </c>
      <c r="I261" s="185">
        <v>0.06</v>
      </c>
      <c r="J261" s="202" t="s">
        <v>145</v>
      </c>
      <c r="K261" s="153">
        <v>6100</v>
      </c>
      <c r="L261" s="153">
        <v>94400</v>
      </c>
      <c r="M261" s="185">
        <v>0.06</v>
      </c>
    </row>
    <row r="262" spans="2:13" ht="13.5" customHeight="1" x14ac:dyDescent="0.2">
      <c r="B262" s="156" t="s">
        <v>663</v>
      </c>
      <c r="C262" s="210" t="s">
        <v>664</v>
      </c>
      <c r="D262" s="153">
        <v>3800</v>
      </c>
      <c r="E262" s="153">
        <v>37800</v>
      </c>
      <c r="F262" s="185">
        <v>0.1</v>
      </c>
      <c r="G262" s="153">
        <v>4000</v>
      </c>
      <c r="H262" s="153">
        <v>38900</v>
      </c>
      <c r="I262" s="185">
        <v>0.1</v>
      </c>
      <c r="J262" s="202" t="s">
        <v>145</v>
      </c>
      <c r="K262" s="153">
        <v>7800</v>
      </c>
      <c r="L262" s="153">
        <v>76700</v>
      </c>
      <c r="M262" s="185">
        <v>0.1</v>
      </c>
    </row>
    <row r="263" spans="2:13" ht="13.5" customHeight="1" x14ac:dyDescent="0.2">
      <c r="B263" s="156" t="s">
        <v>665</v>
      </c>
      <c r="C263" s="210" t="s">
        <v>666</v>
      </c>
      <c r="D263" s="153">
        <v>3600</v>
      </c>
      <c r="E263" s="153">
        <v>59400</v>
      </c>
      <c r="F263" s="185">
        <v>0.06</v>
      </c>
      <c r="G263" s="153">
        <v>3600</v>
      </c>
      <c r="H263" s="153">
        <v>59400</v>
      </c>
      <c r="I263" s="185">
        <v>0.06</v>
      </c>
      <c r="J263" s="202" t="s">
        <v>145</v>
      </c>
      <c r="K263" s="153">
        <v>7300</v>
      </c>
      <c r="L263" s="153">
        <v>118800</v>
      </c>
      <c r="M263" s="185">
        <v>0.06</v>
      </c>
    </row>
    <row r="264" spans="2:13" ht="13.5" customHeight="1" x14ac:dyDescent="0.2">
      <c r="B264" s="156" t="s">
        <v>667</v>
      </c>
      <c r="C264" s="210" t="s">
        <v>668</v>
      </c>
      <c r="D264" s="153">
        <v>2700</v>
      </c>
      <c r="E264" s="153">
        <v>40000</v>
      </c>
      <c r="F264" s="185">
        <v>7.0000000000000007E-2</v>
      </c>
      <c r="G264" s="153">
        <v>2200</v>
      </c>
      <c r="H264" s="153">
        <v>39800</v>
      </c>
      <c r="I264" s="185">
        <v>0.06</v>
      </c>
      <c r="J264" s="202" t="s">
        <v>145</v>
      </c>
      <c r="K264" s="153">
        <v>4900</v>
      </c>
      <c r="L264" s="153">
        <v>79800</v>
      </c>
      <c r="M264" s="185">
        <v>0.06</v>
      </c>
    </row>
    <row r="265" spans="2:13" ht="13.5" customHeight="1" x14ac:dyDescent="0.2">
      <c r="B265" s="156" t="s">
        <v>669</v>
      </c>
      <c r="C265" s="210" t="s">
        <v>670</v>
      </c>
      <c r="D265" s="153">
        <v>2200</v>
      </c>
      <c r="E265" s="153">
        <v>27100</v>
      </c>
      <c r="F265" s="185">
        <v>0.08</v>
      </c>
      <c r="G265" s="153">
        <v>2000</v>
      </c>
      <c r="H265" s="153">
        <v>25000</v>
      </c>
      <c r="I265" s="185">
        <v>0.08</v>
      </c>
      <c r="J265" s="202" t="s">
        <v>145</v>
      </c>
      <c r="K265" s="153">
        <v>4200</v>
      </c>
      <c r="L265" s="153">
        <v>52000</v>
      </c>
      <c r="M265" s="185">
        <v>0.08</v>
      </c>
    </row>
    <row r="266" spans="2:13" ht="13.5" customHeight="1" x14ac:dyDescent="0.2">
      <c r="B266" s="156" t="s">
        <v>671</v>
      </c>
      <c r="C266" s="210" t="s">
        <v>672</v>
      </c>
      <c r="D266" s="153">
        <v>3300</v>
      </c>
      <c r="E266" s="153">
        <v>36000</v>
      </c>
      <c r="F266" s="185">
        <v>0.09</v>
      </c>
      <c r="G266" s="153">
        <v>2900</v>
      </c>
      <c r="H266" s="153">
        <v>36100</v>
      </c>
      <c r="I266" s="185">
        <v>0.08</v>
      </c>
      <c r="J266" s="202" t="s">
        <v>145</v>
      </c>
      <c r="K266" s="153">
        <v>6200</v>
      </c>
      <c r="L266" s="153">
        <v>72100</v>
      </c>
      <c r="M266" s="185">
        <v>0.09</v>
      </c>
    </row>
    <row r="267" spans="2:13" ht="13.5" customHeight="1" x14ac:dyDescent="0.2">
      <c r="B267" s="156" t="s">
        <v>673</v>
      </c>
      <c r="C267" s="210" t="s">
        <v>674</v>
      </c>
      <c r="D267" s="153">
        <v>2900</v>
      </c>
      <c r="E267" s="153">
        <v>43000</v>
      </c>
      <c r="F267" s="185">
        <v>7.0000000000000007E-2</v>
      </c>
      <c r="G267" s="153">
        <v>2500</v>
      </c>
      <c r="H267" s="153">
        <v>42700</v>
      </c>
      <c r="I267" s="185">
        <v>0.06</v>
      </c>
      <c r="J267" s="202" t="s">
        <v>145</v>
      </c>
      <c r="K267" s="153">
        <v>5400</v>
      </c>
      <c r="L267" s="153">
        <v>85800</v>
      </c>
      <c r="M267" s="185">
        <v>0.06</v>
      </c>
    </row>
    <row r="268" spans="2:13" ht="13.5" customHeight="1" x14ac:dyDescent="0.25">
      <c r="B268" s="203" t="s">
        <v>675</v>
      </c>
      <c r="C268" s="204" t="s">
        <v>676</v>
      </c>
      <c r="D268" s="186">
        <v>8100</v>
      </c>
      <c r="E268" s="186">
        <v>114600</v>
      </c>
      <c r="F268" s="187">
        <v>7.0000000000000007E-2</v>
      </c>
      <c r="G268" s="186">
        <v>7300</v>
      </c>
      <c r="H268" s="186">
        <v>103500</v>
      </c>
      <c r="I268" s="187">
        <v>7.0000000000000007E-2</v>
      </c>
      <c r="J268" s="200" t="s">
        <v>145</v>
      </c>
      <c r="K268" s="186">
        <v>15400</v>
      </c>
      <c r="L268" s="186">
        <v>218200</v>
      </c>
      <c r="M268" s="187">
        <v>7.0000000000000007E-2</v>
      </c>
    </row>
    <row r="269" spans="2:13" ht="13.5" customHeight="1" x14ac:dyDescent="0.2">
      <c r="B269" s="205" t="s">
        <v>30</v>
      </c>
      <c r="C269" s="206" t="s">
        <v>31</v>
      </c>
      <c r="D269" s="153">
        <v>1400</v>
      </c>
      <c r="E269" s="153">
        <v>22100</v>
      </c>
      <c r="F269" s="185">
        <v>0.06</v>
      </c>
      <c r="G269" s="153">
        <v>1400</v>
      </c>
      <c r="H269" s="153">
        <v>20000</v>
      </c>
      <c r="I269" s="185">
        <v>7.0000000000000007E-2</v>
      </c>
      <c r="J269" s="202" t="s">
        <v>145</v>
      </c>
      <c r="K269" s="153">
        <v>2800</v>
      </c>
      <c r="L269" s="153">
        <v>42100</v>
      </c>
      <c r="M269" s="185">
        <v>7.0000000000000007E-2</v>
      </c>
    </row>
    <row r="270" spans="2:13" ht="13.5" customHeight="1" x14ac:dyDescent="0.2">
      <c r="B270" s="205" t="s">
        <v>32</v>
      </c>
      <c r="C270" s="206" t="s">
        <v>33</v>
      </c>
      <c r="D270" s="153">
        <v>1200</v>
      </c>
      <c r="E270" s="153">
        <v>19700</v>
      </c>
      <c r="F270" s="185">
        <v>0.06</v>
      </c>
      <c r="G270" s="153">
        <v>1200</v>
      </c>
      <c r="H270" s="153">
        <v>17400</v>
      </c>
      <c r="I270" s="185">
        <v>7.0000000000000007E-2</v>
      </c>
      <c r="J270" s="202" t="s">
        <v>145</v>
      </c>
      <c r="K270" s="153">
        <v>2400</v>
      </c>
      <c r="L270" s="153">
        <v>37000</v>
      </c>
      <c r="M270" s="185">
        <v>0.06</v>
      </c>
    </row>
    <row r="271" spans="2:13" ht="13.5" customHeight="1" x14ac:dyDescent="0.2">
      <c r="B271" s="205" t="s">
        <v>34</v>
      </c>
      <c r="C271" s="206" t="s">
        <v>35</v>
      </c>
      <c r="D271" s="153">
        <v>1600</v>
      </c>
      <c r="E271" s="153">
        <v>21200</v>
      </c>
      <c r="F271" s="185">
        <v>7.0000000000000007E-2</v>
      </c>
      <c r="G271" s="153">
        <v>1500</v>
      </c>
      <c r="H271" s="153">
        <v>19400</v>
      </c>
      <c r="I271" s="185">
        <v>0.08</v>
      </c>
      <c r="J271" s="202" t="s">
        <v>145</v>
      </c>
      <c r="K271" s="153">
        <v>3000</v>
      </c>
      <c r="L271" s="153">
        <v>40600</v>
      </c>
      <c r="M271" s="185">
        <v>7.0000000000000007E-2</v>
      </c>
    </row>
    <row r="272" spans="2:13" ht="13.5" customHeight="1" x14ac:dyDescent="0.2">
      <c r="B272" s="205" t="s">
        <v>36</v>
      </c>
      <c r="C272" s="206" t="s">
        <v>37</v>
      </c>
      <c r="D272" s="153">
        <v>1300</v>
      </c>
      <c r="E272" s="153">
        <v>17600</v>
      </c>
      <c r="F272" s="185">
        <v>0.08</v>
      </c>
      <c r="G272" s="153">
        <v>1100</v>
      </c>
      <c r="H272" s="153">
        <v>15700</v>
      </c>
      <c r="I272" s="185">
        <v>7.0000000000000007E-2</v>
      </c>
      <c r="J272" s="202" t="s">
        <v>145</v>
      </c>
      <c r="K272" s="153">
        <v>2400</v>
      </c>
      <c r="L272" s="153">
        <v>33200</v>
      </c>
      <c r="M272" s="185">
        <v>7.0000000000000007E-2</v>
      </c>
    </row>
    <row r="273" spans="2:13" ht="13.5" customHeight="1" x14ac:dyDescent="0.2">
      <c r="B273" s="205" t="s">
        <v>38</v>
      </c>
      <c r="C273" s="206" t="s">
        <v>39</v>
      </c>
      <c r="D273" s="153">
        <v>2700</v>
      </c>
      <c r="E273" s="153">
        <v>34000</v>
      </c>
      <c r="F273" s="185">
        <v>0.08</v>
      </c>
      <c r="G273" s="153">
        <v>2100</v>
      </c>
      <c r="H273" s="153">
        <v>31100</v>
      </c>
      <c r="I273" s="185">
        <v>7.0000000000000007E-2</v>
      </c>
      <c r="J273" s="202" t="s">
        <v>145</v>
      </c>
      <c r="K273" s="153">
        <v>4800</v>
      </c>
      <c r="L273" s="153">
        <v>65200</v>
      </c>
      <c r="M273" s="185">
        <v>7.0000000000000007E-2</v>
      </c>
    </row>
    <row r="274" spans="2:13" ht="13.5" customHeight="1" x14ac:dyDescent="0.25">
      <c r="B274" s="203" t="s">
        <v>677</v>
      </c>
      <c r="C274" s="204" t="s">
        <v>678</v>
      </c>
      <c r="D274" s="186">
        <v>22300</v>
      </c>
      <c r="E274" s="186">
        <v>328700</v>
      </c>
      <c r="F274" s="187">
        <v>7.0000000000000007E-2</v>
      </c>
      <c r="G274" s="186">
        <v>19300</v>
      </c>
      <c r="H274" s="186">
        <v>321200</v>
      </c>
      <c r="I274" s="187">
        <v>0.06</v>
      </c>
      <c r="J274" s="200" t="s">
        <v>145</v>
      </c>
      <c r="K274" s="186">
        <v>41500</v>
      </c>
      <c r="L274" s="186">
        <v>650000</v>
      </c>
      <c r="M274" s="187">
        <v>0.06</v>
      </c>
    </row>
    <row r="275" spans="2:13" ht="13.5" customHeight="1" x14ac:dyDescent="0.2">
      <c r="B275" s="205" t="s">
        <v>679</v>
      </c>
      <c r="C275" s="206" t="s">
        <v>680</v>
      </c>
      <c r="D275" s="153">
        <v>2900</v>
      </c>
      <c r="E275" s="153">
        <v>46000</v>
      </c>
      <c r="F275" s="185">
        <v>0.06</v>
      </c>
      <c r="G275" s="153">
        <v>2500</v>
      </c>
      <c r="H275" s="153">
        <v>47200</v>
      </c>
      <c r="I275" s="185">
        <v>0.05</v>
      </c>
      <c r="J275" s="202" t="s">
        <v>145</v>
      </c>
      <c r="K275" s="153">
        <v>5400</v>
      </c>
      <c r="L275" s="153">
        <v>93200</v>
      </c>
      <c r="M275" s="185">
        <v>0.06</v>
      </c>
    </row>
    <row r="276" spans="2:13" ht="13.5" customHeight="1" x14ac:dyDescent="0.2">
      <c r="B276" s="205" t="s">
        <v>681</v>
      </c>
      <c r="C276" s="206" t="s">
        <v>682</v>
      </c>
      <c r="D276" s="153">
        <v>2000</v>
      </c>
      <c r="E276" s="153">
        <v>28300</v>
      </c>
      <c r="F276" s="185">
        <v>7.0000000000000007E-2</v>
      </c>
      <c r="G276" s="153">
        <v>1700</v>
      </c>
      <c r="H276" s="153">
        <v>27300</v>
      </c>
      <c r="I276" s="185">
        <v>0.06</v>
      </c>
      <c r="J276" s="202" t="s">
        <v>145</v>
      </c>
      <c r="K276" s="153">
        <v>3600</v>
      </c>
      <c r="L276" s="153">
        <v>55500</v>
      </c>
      <c r="M276" s="185">
        <v>7.0000000000000007E-2</v>
      </c>
    </row>
    <row r="277" spans="2:13" ht="13.5" customHeight="1" x14ac:dyDescent="0.2">
      <c r="B277" s="205" t="s">
        <v>683</v>
      </c>
      <c r="C277" s="206" t="s">
        <v>684</v>
      </c>
      <c r="D277" s="153">
        <v>2300</v>
      </c>
      <c r="E277" s="153">
        <v>33600</v>
      </c>
      <c r="F277" s="185">
        <v>7.0000000000000007E-2</v>
      </c>
      <c r="G277" s="153">
        <v>2100</v>
      </c>
      <c r="H277" s="153">
        <v>31900</v>
      </c>
      <c r="I277" s="185">
        <v>7.0000000000000007E-2</v>
      </c>
      <c r="J277" s="202" t="s">
        <v>145</v>
      </c>
      <c r="K277" s="153">
        <v>4400</v>
      </c>
      <c r="L277" s="153">
        <v>65500</v>
      </c>
      <c r="M277" s="185">
        <v>7.0000000000000007E-2</v>
      </c>
    </row>
    <row r="278" spans="2:13" ht="13.5" customHeight="1" x14ac:dyDescent="0.2">
      <c r="B278" s="205" t="s">
        <v>685</v>
      </c>
      <c r="C278" s="206" t="s">
        <v>686</v>
      </c>
      <c r="D278" s="153">
        <v>1900</v>
      </c>
      <c r="E278" s="153">
        <v>27000</v>
      </c>
      <c r="F278" s="185">
        <v>7.0000000000000007E-2</v>
      </c>
      <c r="G278" s="153">
        <v>1800</v>
      </c>
      <c r="H278" s="153">
        <v>26100</v>
      </c>
      <c r="I278" s="185">
        <v>7.0000000000000007E-2</v>
      </c>
      <c r="J278" s="202" t="s">
        <v>145</v>
      </c>
      <c r="K278" s="153">
        <v>3800</v>
      </c>
      <c r="L278" s="153">
        <v>53100</v>
      </c>
      <c r="M278" s="185">
        <v>7.0000000000000007E-2</v>
      </c>
    </row>
    <row r="279" spans="2:13" ht="13.5" customHeight="1" x14ac:dyDescent="0.2">
      <c r="B279" s="205" t="s">
        <v>687</v>
      </c>
      <c r="C279" s="211" t="s">
        <v>688</v>
      </c>
      <c r="D279" s="153">
        <v>1100</v>
      </c>
      <c r="E279" s="153">
        <v>18900</v>
      </c>
      <c r="F279" s="185">
        <v>0.06</v>
      </c>
      <c r="G279" s="153">
        <v>1000</v>
      </c>
      <c r="H279" s="153">
        <v>18400</v>
      </c>
      <c r="I279" s="185">
        <v>0.06</v>
      </c>
      <c r="J279" s="202" t="s">
        <v>145</v>
      </c>
      <c r="K279" s="153">
        <v>2100</v>
      </c>
      <c r="L279" s="153">
        <v>37300</v>
      </c>
      <c r="M279" s="185">
        <v>0.06</v>
      </c>
    </row>
    <row r="280" spans="2:13" ht="13.5" customHeight="1" x14ac:dyDescent="0.2">
      <c r="B280" s="205" t="s">
        <v>689</v>
      </c>
      <c r="C280" s="206" t="s">
        <v>690</v>
      </c>
      <c r="D280" s="153">
        <v>1700</v>
      </c>
      <c r="E280" s="153">
        <v>23200</v>
      </c>
      <c r="F280" s="185">
        <v>7.0000000000000007E-2</v>
      </c>
      <c r="G280" s="153">
        <v>1300</v>
      </c>
      <c r="H280" s="153">
        <v>23600</v>
      </c>
      <c r="I280" s="185">
        <v>0.06</v>
      </c>
      <c r="J280" s="202" t="s">
        <v>145</v>
      </c>
      <c r="K280" s="153">
        <v>3000</v>
      </c>
      <c r="L280" s="153">
        <v>46800</v>
      </c>
      <c r="M280" s="185">
        <v>0.06</v>
      </c>
    </row>
    <row r="281" spans="2:13" ht="13.5" customHeight="1" x14ac:dyDescent="0.2">
      <c r="B281" s="205" t="s">
        <v>691</v>
      </c>
      <c r="C281" s="206" t="s">
        <v>692</v>
      </c>
      <c r="D281" s="153">
        <v>1900</v>
      </c>
      <c r="E281" s="153">
        <v>28100</v>
      </c>
      <c r="F281" s="185">
        <v>7.0000000000000007E-2</v>
      </c>
      <c r="G281" s="153">
        <v>1600</v>
      </c>
      <c r="H281" s="153">
        <v>25700</v>
      </c>
      <c r="I281" s="185">
        <v>0.06</v>
      </c>
      <c r="J281" s="202" t="s">
        <v>145</v>
      </c>
      <c r="K281" s="153">
        <v>3500</v>
      </c>
      <c r="L281" s="153">
        <v>53800</v>
      </c>
      <c r="M281" s="185">
        <v>7.0000000000000007E-2</v>
      </c>
    </row>
    <row r="282" spans="2:13" ht="13.5" customHeight="1" x14ac:dyDescent="0.2">
      <c r="B282" s="205" t="s">
        <v>693</v>
      </c>
      <c r="C282" s="206" t="s">
        <v>694</v>
      </c>
      <c r="D282" s="153">
        <v>2800</v>
      </c>
      <c r="E282" s="153">
        <v>38500</v>
      </c>
      <c r="F282" s="185">
        <v>7.0000000000000007E-2</v>
      </c>
      <c r="G282" s="153">
        <v>2400</v>
      </c>
      <c r="H282" s="153">
        <v>36400</v>
      </c>
      <c r="I282" s="185">
        <v>7.0000000000000007E-2</v>
      </c>
      <c r="J282" s="202" t="s">
        <v>145</v>
      </c>
      <c r="K282" s="153">
        <v>5200</v>
      </c>
      <c r="L282" s="153">
        <v>75000</v>
      </c>
      <c r="M282" s="185">
        <v>7.0000000000000007E-2</v>
      </c>
    </row>
    <row r="283" spans="2:13" ht="13.5" customHeight="1" x14ac:dyDescent="0.2">
      <c r="B283" s="205" t="s">
        <v>695</v>
      </c>
      <c r="C283" s="206" t="s">
        <v>696</v>
      </c>
      <c r="D283" s="153">
        <v>1800</v>
      </c>
      <c r="E283" s="153">
        <v>26600</v>
      </c>
      <c r="F283" s="185">
        <v>7.0000000000000007E-2</v>
      </c>
      <c r="G283" s="153">
        <v>1600</v>
      </c>
      <c r="H283" s="153">
        <v>26600</v>
      </c>
      <c r="I283" s="185">
        <v>0.06</v>
      </c>
      <c r="J283" s="202" t="s">
        <v>145</v>
      </c>
      <c r="K283" s="153">
        <v>3400</v>
      </c>
      <c r="L283" s="153">
        <v>53300</v>
      </c>
      <c r="M283" s="185">
        <v>0.06</v>
      </c>
    </row>
    <row r="284" spans="2:13" ht="13.5" customHeight="1" x14ac:dyDescent="0.2">
      <c r="B284" s="205" t="s">
        <v>697</v>
      </c>
      <c r="C284" s="206" t="s">
        <v>698</v>
      </c>
      <c r="D284" s="153">
        <v>1900</v>
      </c>
      <c r="E284" s="153">
        <v>30800</v>
      </c>
      <c r="F284" s="185">
        <v>0.06</v>
      </c>
      <c r="G284" s="153">
        <v>1600</v>
      </c>
      <c r="H284" s="153">
        <v>30800</v>
      </c>
      <c r="I284" s="185">
        <v>0.05</v>
      </c>
      <c r="J284" s="202" t="s">
        <v>145</v>
      </c>
      <c r="K284" s="153">
        <v>3500</v>
      </c>
      <c r="L284" s="153">
        <v>61700</v>
      </c>
      <c r="M284" s="185">
        <v>0.06</v>
      </c>
    </row>
    <row r="285" spans="2:13" ht="13.5" customHeight="1" x14ac:dyDescent="0.2">
      <c r="B285" s="205" t="s">
        <v>699</v>
      </c>
      <c r="C285" s="206" t="s">
        <v>700</v>
      </c>
      <c r="D285" s="153">
        <v>1900</v>
      </c>
      <c r="E285" s="153">
        <v>27700</v>
      </c>
      <c r="F285" s="185">
        <v>7.0000000000000007E-2</v>
      </c>
      <c r="G285" s="153">
        <v>1700</v>
      </c>
      <c r="H285" s="153">
        <v>27100</v>
      </c>
      <c r="I285" s="185">
        <v>0.06</v>
      </c>
      <c r="J285" s="202" t="s">
        <v>145</v>
      </c>
      <c r="K285" s="153">
        <v>3500</v>
      </c>
      <c r="L285" s="153">
        <v>54800</v>
      </c>
      <c r="M285" s="185">
        <v>0.06</v>
      </c>
    </row>
    <row r="286" spans="2:13" ht="13.5" customHeight="1" x14ac:dyDescent="0.25">
      <c r="B286" s="203" t="s">
        <v>701</v>
      </c>
      <c r="C286" s="204" t="s">
        <v>702</v>
      </c>
      <c r="D286" s="186">
        <v>24700</v>
      </c>
      <c r="E286" s="186">
        <v>347500</v>
      </c>
      <c r="F286" s="187">
        <v>7.0000000000000007E-2</v>
      </c>
      <c r="G286" s="186">
        <v>21400</v>
      </c>
      <c r="H286" s="186">
        <v>332100</v>
      </c>
      <c r="I286" s="187">
        <v>0.06</v>
      </c>
      <c r="J286" s="200" t="s">
        <v>145</v>
      </c>
      <c r="K286" s="186">
        <v>46000</v>
      </c>
      <c r="L286" s="186">
        <v>679600</v>
      </c>
      <c r="M286" s="187">
        <v>7.0000000000000007E-2</v>
      </c>
    </row>
    <row r="287" spans="2:13" ht="13.5" customHeight="1" x14ac:dyDescent="0.2">
      <c r="B287" s="205" t="s">
        <v>40</v>
      </c>
      <c r="C287" s="206" t="s">
        <v>41</v>
      </c>
      <c r="D287" s="153">
        <v>2200</v>
      </c>
      <c r="E287" s="153">
        <v>30500</v>
      </c>
      <c r="F287" s="185">
        <v>7.0000000000000007E-2</v>
      </c>
      <c r="G287" s="153">
        <v>1800</v>
      </c>
      <c r="H287" s="153">
        <v>29300</v>
      </c>
      <c r="I287" s="185">
        <v>0.06</v>
      </c>
      <c r="J287" s="202" t="s">
        <v>145</v>
      </c>
      <c r="K287" s="153">
        <v>4000</v>
      </c>
      <c r="L287" s="153">
        <v>59800</v>
      </c>
      <c r="M287" s="185">
        <v>7.0000000000000007E-2</v>
      </c>
    </row>
    <row r="288" spans="2:13" ht="13.5" customHeight="1" x14ac:dyDescent="0.2">
      <c r="B288" s="205" t="s">
        <v>42</v>
      </c>
      <c r="C288" s="206" t="s">
        <v>43</v>
      </c>
      <c r="D288" s="153">
        <v>2000</v>
      </c>
      <c r="E288" s="153">
        <v>32200</v>
      </c>
      <c r="F288" s="185">
        <v>0.06</v>
      </c>
      <c r="G288" s="153">
        <v>1900</v>
      </c>
      <c r="H288" s="153">
        <v>29700</v>
      </c>
      <c r="I288" s="185">
        <v>0.06</v>
      </c>
      <c r="J288" s="202" t="s">
        <v>145</v>
      </c>
      <c r="K288" s="153">
        <v>3900</v>
      </c>
      <c r="L288" s="153">
        <v>61900</v>
      </c>
      <c r="M288" s="185">
        <v>0.06</v>
      </c>
    </row>
    <row r="289" spans="2:13" ht="13.5" customHeight="1" x14ac:dyDescent="0.2">
      <c r="B289" s="205" t="s">
        <v>44</v>
      </c>
      <c r="C289" s="206" t="s">
        <v>45</v>
      </c>
      <c r="D289" s="153">
        <v>2200</v>
      </c>
      <c r="E289" s="153">
        <v>28700</v>
      </c>
      <c r="F289" s="185">
        <v>0.08</v>
      </c>
      <c r="G289" s="153">
        <v>2000</v>
      </c>
      <c r="H289" s="153">
        <v>26800</v>
      </c>
      <c r="I289" s="185">
        <v>0.08</v>
      </c>
      <c r="J289" s="202" t="s">
        <v>145</v>
      </c>
      <c r="K289" s="153">
        <v>4300</v>
      </c>
      <c r="L289" s="153">
        <v>55500</v>
      </c>
      <c r="M289" s="185">
        <v>0.08</v>
      </c>
    </row>
    <row r="290" spans="2:13" ht="13.5" customHeight="1" x14ac:dyDescent="0.2">
      <c r="B290" s="205" t="s">
        <v>46</v>
      </c>
      <c r="C290" s="206" t="s">
        <v>47</v>
      </c>
      <c r="D290" s="153">
        <v>1600</v>
      </c>
      <c r="E290" s="153">
        <v>23700</v>
      </c>
      <c r="F290" s="185">
        <v>7.0000000000000007E-2</v>
      </c>
      <c r="G290" s="153">
        <v>1300</v>
      </c>
      <c r="H290" s="153">
        <v>22600</v>
      </c>
      <c r="I290" s="185">
        <v>0.06</v>
      </c>
      <c r="J290" s="202" t="s">
        <v>145</v>
      </c>
      <c r="K290" s="153">
        <v>3000</v>
      </c>
      <c r="L290" s="153">
        <v>46400</v>
      </c>
      <c r="M290" s="185">
        <v>0.06</v>
      </c>
    </row>
    <row r="291" spans="2:13" ht="13.5" customHeight="1" x14ac:dyDescent="0.2">
      <c r="B291" s="205" t="s">
        <v>48</v>
      </c>
      <c r="C291" s="206" t="s">
        <v>49</v>
      </c>
      <c r="D291" s="153">
        <v>1900</v>
      </c>
      <c r="E291" s="153">
        <v>25100</v>
      </c>
      <c r="F291" s="185">
        <v>0.08</v>
      </c>
      <c r="G291" s="153">
        <v>1700</v>
      </c>
      <c r="H291" s="153">
        <v>23900</v>
      </c>
      <c r="I291" s="185">
        <v>7.0000000000000007E-2</v>
      </c>
      <c r="J291" s="202" t="s">
        <v>145</v>
      </c>
      <c r="K291" s="153">
        <v>3600</v>
      </c>
      <c r="L291" s="153">
        <v>49000</v>
      </c>
      <c r="M291" s="185">
        <v>7.0000000000000007E-2</v>
      </c>
    </row>
    <row r="292" spans="2:13" ht="13.5" customHeight="1" x14ac:dyDescent="0.2">
      <c r="B292" s="205" t="s">
        <v>50</v>
      </c>
      <c r="C292" s="206" t="s">
        <v>51</v>
      </c>
      <c r="D292" s="153">
        <v>3000</v>
      </c>
      <c r="E292" s="153">
        <v>40500</v>
      </c>
      <c r="F292" s="185">
        <v>7.0000000000000007E-2</v>
      </c>
      <c r="G292" s="153">
        <v>2600</v>
      </c>
      <c r="H292" s="153">
        <v>40100</v>
      </c>
      <c r="I292" s="185">
        <v>7.0000000000000007E-2</v>
      </c>
      <c r="J292" s="202" t="s">
        <v>145</v>
      </c>
      <c r="K292" s="153">
        <v>5600</v>
      </c>
      <c r="L292" s="153">
        <v>80600</v>
      </c>
      <c r="M292" s="185">
        <v>7.0000000000000007E-2</v>
      </c>
    </row>
    <row r="293" spans="2:13" ht="13.5" customHeight="1" x14ac:dyDescent="0.2">
      <c r="B293" s="205" t="s">
        <v>52</v>
      </c>
      <c r="C293" s="206" t="s">
        <v>53</v>
      </c>
      <c r="D293" s="153">
        <v>2200</v>
      </c>
      <c r="E293" s="153">
        <v>26300</v>
      </c>
      <c r="F293" s="185">
        <v>0.08</v>
      </c>
      <c r="G293" s="153">
        <v>1800</v>
      </c>
      <c r="H293" s="153">
        <v>25200</v>
      </c>
      <c r="I293" s="185">
        <v>7.0000000000000007E-2</v>
      </c>
      <c r="J293" s="202" t="s">
        <v>145</v>
      </c>
      <c r="K293" s="153">
        <v>4000</v>
      </c>
      <c r="L293" s="153">
        <v>51500</v>
      </c>
      <c r="M293" s="185">
        <v>0.08</v>
      </c>
    </row>
    <row r="294" spans="2:13" ht="13.5" customHeight="1" x14ac:dyDescent="0.2">
      <c r="B294" s="205" t="s">
        <v>54</v>
      </c>
      <c r="C294" s="206" t="s">
        <v>55</v>
      </c>
      <c r="D294" s="153">
        <v>1500</v>
      </c>
      <c r="E294" s="153">
        <v>22800</v>
      </c>
      <c r="F294" s="185">
        <v>7.0000000000000007E-2</v>
      </c>
      <c r="G294" s="153">
        <v>1400</v>
      </c>
      <c r="H294" s="153">
        <v>21500</v>
      </c>
      <c r="I294" s="185">
        <v>0.06</v>
      </c>
      <c r="J294" s="202" t="s">
        <v>145</v>
      </c>
      <c r="K294" s="153">
        <v>2900</v>
      </c>
      <c r="L294" s="153">
        <v>44300</v>
      </c>
      <c r="M294" s="185">
        <v>0.06</v>
      </c>
    </row>
    <row r="295" spans="2:13" ht="13.5" customHeight="1" x14ac:dyDescent="0.2">
      <c r="B295" s="205" t="s">
        <v>56</v>
      </c>
      <c r="C295" s="206" t="s">
        <v>57</v>
      </c>
      <c r="D295" s="153">
        <v>1900</v>
      </c>
      <c r="E295" s="153">
        <v>32100</v>
      </c>
      <c r="F295" s="185">
        <v>0.06</v>
      </c>
      <c r="G295" s="153">
        <v>1700</v>
      </c>
      <c r="H295" s="153">
        <v>32400</v>
      </c>
      <c r="I295" s="185">
        <v>0.05</v>
      </c>
      <c r="J295" s="202" t="s">
        <v>145</v>
      </c>
      <c r="K295" s="153">
        <v>3500</v>
      </c>
      <c r="L295" s="153">
        <v>64600</v>
      </c>
      <c r="M295" s="185">
        <v>0.05</v>
      </c>
    </row>
    <row r="296" spans="2:13" ht="13.5" customHeight="1" x14ac:dyDescent="0.2">
      <c r="B296" s="205" t="s">
        <v>58</v>
      </c>
      <c r="C296" s="206" t="s">
        <v>59</v>
      </c>
      <c r="D296" s="153">
        <v>1700</v>
      </c>
      <c r="E296" s="153">
        <v>28900</v>
      </c>
      <c r="F296" s="185">
        <v>0.06</v>
      </c>
      <c r="G296" s="153">
        <v>1800</v>
      </c>
      <c r="H296" s="153">
        <v>25900</v>
      </c>
      <c r="I296" s="185">
        <v>7.0000000000000007E-2</v>
      </c>
      <c r="J296" s="202" t="s">
        <v>145</v>
      </c>
      <c r="K296" s="153">
        <v>3500</v>
      </c>
      <c r="L296" s="153">
        <v>54800</v>
      </c>
      <c r="M296" s="185">
        <v>0.06</v>
      </c>
    </row>
    <row r="297" spans="2:13" ht="13.5" customHeight="1" x14ac:dyDescent="0.2">
      <c r="B297" s="205" t="s">
        <v>60</v>
      </c>
      <c r="C297" s="206" t="s">
        <v>61</v>
      </c>
      <c r="D297" s="153">
        <v>2300</v>
      </c>
      <c r="E297" s="153">
        <v>30900</v>
      </c>
      <c r="F297" s="185">
        <v>0.08</v>
      </c>
      <c r="G297" s="153">
        <v>1900</v>
      </c>
      <c r="H297" s="153">
        <v>29500</v>
      </c>
      <c r="I297" s="185">
        <v>0.06</v>
      </c>
      <c r="J297" s="202" t="s">
        <v>145</v>
      </c>
      <c r="K297" s="153">
        <v>4200</v>
      </c>
      <c r="L297" s="153">
        <v>60300</v>
      </c>
      <c r="M297" s="185">
        <v>7.0000000000000007E-2</v>
      </c>
    </row>
    <row r="298" spans="2:13" ht="13.5" customHeight="1" x14ac:dyDescent="0.2">
      <c r="B298" s="205" t="s">
        <v>62</v>
      </c>
      <c r="C298" s="206" t="s">
        <v>63</v>
      </c>
      <c r="D298" s="153">
        <v>2000</v>
      </c>
      <c r="E298" s="153">
        <v>25900</v>
      </c>
      <c r="F298" s="185">
        <v>0.08</v>
      </c>
      <c r="G298" s="153">
        <v>1600</v>
      </c>
      <c r="H298" s="153">
        <v>25100</v>
      </c>
      <c r="I298" s="185">
        <v>0.06</v>
      </c>
      <c r="J298" s="202" t="s">
        <v>145</v>
      </c>
      <c r="K298" s="153">
        <v>3600</v>
      </c>
      <c r="L298" s="153">
        <v>51000</v>
      </c>
      <c r="M298" s="185">
        <v>7.0000000000000007E-2</v>
      </c>
    </row>
    <row r="299" spans="2:13" ht="13.5" customHeight="1" x14ac:dyDescent="0.25">
      <c r="B299" s="203" t="s">
        <v>703</v>
      </c>
      <c r="C299" s="204" t="s">
        <v>704</v>
      </c>
      <c r="D299" s="186">
        <v>11500</v>
      </c>
      <c r="E299" s="186">
        <v>174500</v>
      </c>
      <c r="F299" s="187">
        <v>7.0000000000000007E-2</v>
      </c>
      <c r="G299" s="186">
        <v>9900</v>
      </c>
      <c r="H299" s="186">
        <v>175600</v>
      </c>
      <c r="I299" s="187">
        <v>0.06</v>
      </c>
      <c r="J299" s="200" t="s">
        <v>145</v>
      </c>
      <c r="K299" s="186">
        <v>21400</v>
      </c>
      <c r="L299" s="186">
        <v>350100</v>
      </c>
      <c r="M299" s="187">
        <v>0.06</v>
      </c>
    </row>
    <row r="300" spans="2:13" ht="13.5" customHeight="1" x14ac:dyDescent="0.2">
      <c r="B300" s="205" t="s">
        <v>705</v>
      </c>
      <c r="C300" s="206" t="s">
        <v>706</v>
      </c>
      <c r="D300" s="153">
        <v>2900</v>
      </c>
      <c r="E300" s="153">
        <v>40800</v>
      </c>
      <c r="F300" s="185">
        <v>7.0000000000000007E-2</v>
      </c>
      <c r="G300" s="153">
        <v>2600</v>
      </c>
      <c r="H300" s="153">
        <v>41500</v>
      </c>
      <c r="I300" s="185">
        <v>0.06</v>
      </c>
      <c r="J300" s="202" t="s">
        <v>145</v>
      </c>
      <c r="K300" s="153">
        <v>5400</v>
      </c>
      <c r="L300" s="153">
        <v>82300</v>
      </c>
      <c r="M300" s="185">
        <v>7.0000000000000007E-2</v>
      </c>
    </row>
    <row r="301" spans="2:13" ht="13.5" customHeight="1" x14ac:dyDescent="0.2">
      <c r="B301" s="205" t="s">
        <v>707</v>
      </c>
      <c r="C301" s="206" t="s">
        <v>708</v>
      </c>
      <c r="D301" s="153">
        <v>2300</v>
      </c>
      <c r="E301" s="153">
        <v>39000</v>
      </c>
      <c r="F301" s="185">
        <v>0.06</v>
      </c>
      <c r="G301" s="153">
        <v>2500</v>
      </c>
      <c r="H301" s="153">
        <v>39600</v>
      </c>
      <c r="I301" s="185">
        <v>0.06</v>
      </c>
      <c r="J301" s="202" t="s">
        <v>145</v>
      </c>
      <c r="K301" s="153">
        <v>4800</v>
      </c>
      <c r="L301" s="153">
        <v>78600</v>
      </c>
      <c r="M301" s="185">
        <v>0.06</v>
      </c>
    </row>
    <row r="302" spans="2:13" ht="13.5" customHeight="1" x14ac:dyDescent="0.2">
      <c r="B302" s="205" t="s">
        <v>709</v>
      </c>
      <c r="C302" s="206" t="s">
        <v>710</v>
      </c>
      <c r="D302" s="153">
        <v>2300</v>
      </c>
      <c r="E302" s="153">
        <v>34700</v>
      </c>
      <c r="F302" s="185">
        <v>7.0000000000000007E-2</v>
      </c>
      <c r="G302" s="153">
        <v>1800</v>
      </c>
      <c r="H302" s="153">
        <v>34500</v>
      </c>
      <c r="I302" s="185">
        <v>0.05</v>
      </c>
      <c r="J302" s="202" t="s">
        <v>145</v>
      </c>
      <c r="K302" s="153">
        <v>4100</v>
      </c>
      <c r="L302" s="153">
        <v>69100</v>
      </c>
      <c r="M302" s="185">
        <v>0.06</v>
      </c>
    </row>
    <row r="303" spans="2:13" ht="13.5" customHeight="1" x14ac:dyDescent="0.2">
      <c r="B303" s="205" t="s">
        <v>711</v>
      </c>
      <c r="C303" s="206" t="s">
        <v>712</v>
      </c>
      <c r="D303" s="153">
        <v>2000</v>
      </c>
      <c r="E303" s="153">
        <v>33000</v>
      </c>
      <c r="F303" s="185">
        <v>0.06</v>
      </c>
      <c r="G303" s="153">
        <v>1600</v>
      </c>
      <c r="H303" s="153">
        <v>33300</v>
      </c>
      <c r="I303" s="185">
        <v>0.05</v>
      </c>
      <c r="J303" s="202" t="s">
        <v>145</v>
      </c>
      <c r="K303" s="153">
        <v>3500</v>
      </c>
      <c r="L303" s="153">
        <v>66300</v>
      </c>
      <c r="M303" s="185">
        <v>0.05</v>
      </c>
    </row>
    <row r="304" spans="2:13" ht="13.5" customHeight="1" x14ac:dyDescent="0.2">
      <c r="B304" s="205" t="s">
        <v>713</v>
      </c>
      <c r="C304" s="206" t="s">
        <v>714</v>
      </c>
      <c r="D304" s="153">
        <v>2000</v>
      </c>
      <c r="E304" s="153">
        <v>27000</v>
      </c>
      <c r="F304" s="185">
        <v>7.0000000000000007E-2</v>
      </c>
      <c r="G304" s="153">
        <v>1500</v>
      </c>
      <c r="H304" s="153">
        <v>26700</v>
      </c>
      <c r="I304" s="185">
        <v>0.06</v>
      </c>
      <c r="J304" s="202" t="s">
        <v>145</v>
      </c>
      <c r="K304" s="153">
        <v>3500</v>
      </c>
      <c r="L304" s="153">
        <v>53700</v>
      </c>
      <c r="M304" s="185">
        <v>0.06</v>
      </c>
    </row>
    <row r="305" spans="2:13" ht="13.5" customHeight="1" x14ac:dyDescent="0.25">
      <c r="B305" s="203" t="s">
        <v>715</v>
      </c>
      <c r="C305" s="204" t="s">
        <v>716</v>
      </c>
      <c r="D305" s="186">
        <v>22400</v>
      </c>
      <c r="E305" s="186">
        <v>282900</v>
      </c>
      <c r="F305" s="187">
        <v>0.08</v>
      </c>
      <c r="G305" s="186">
        <v>19400</v>
      </c>
      <c r="H305" s="186">
        <v>276000</v>
      </c>
      <c r="I305" s="187">
        <v>7.0000000000000007E-2</v>
      </c>
      <c r="J305" s="200" t="s">
        <v>145</v>
      </c>
      <c r="K305" s="186">
        <v>41800</v>
      </c>
      <c r="L305" s="186">
        <v>559000</v>
      </c>
      <c r="M305" s="187">
        <v>7.0000000000000007E-2</v>
      </c>
    </row>
    <row r="306" spans="2:13" ht="13.5" customHeight="1" x14ac:dyDescent="0.2">
      <c r="B306" s="205" t="s">
        <v>717</v>
      </c>
      <c r="C306" s="206" t="s">
        <v>718</v>
      </c>
      <c r="D306" s="153">
        <v>2700</v>
      </c>
      <c r="E306" s="153">
        <v>30800</v>
      </c>
      <c r="F306" s="185">
        <v>0.09</v>
      </c>
      <c r="G306" s="153">
        <v>2200</v>
      </c>
      <c r="H306" s="153">
        <v>30900</v>
      </c>
      <c r="I306" s="185">
        <v>7.0000000000000007E-2</v>
      </c>
      <c r="J306" s="202" t="s">
        <v>145</v>
      </c>
      <c r="K306" s="153">
        <v>4900</v>
      </c>
      <c r="L306" s="153">
        <v>61700</v>
      </c>
      <c r="M306" s="185">
        <v>0.08</v>
      </c>
    </row>
    <row r="307" spans="2:13" ht="13.5" customHeight="1" x14ac:dyDescent="0.2">
      <c r="B307" s="205" t="s">
        <v>719</v>
      </c>
      <c r="C307" s="206" t="s">
        <v>720</v>
      </c>
      <c r="D307" s="153">
        <v>1500</v>
      </c>
      <c r="E307" s="153">
        <v>19700</v>
      </c>
      <c r="F307" s="185">
        <v>0.08</v>
      </c>
      <c r="G307" s="153">
        <v>1300</v>
      </c>
      <c r="H307" s="153">
        <v>18300</v>
      </c>
      <c r="I307" s="185">
        <v>7.0000000000000007E-2</v>
      </c>
      <c r="J307" s="202" t="s">
        <v>145</v>
      </c>
      <c r="K307" s="153">
        <v>2800</v>
      </c>
      <c r="L307" s="153">
        <v>38000</v>
      </c>
      <c r="M307" s="185">
        <v>7.0000000000000007E-2</v>
      </c>
    </row>
    <row r="308" spans="2:13" ht="13.5" customHeight="1" x14ac:dyDescent="0.2">
      <c r="B308" s="205" t="s">
        <v>721</v>
      </c>
      <c r="C308" s="206" t="s">
        <v>722</v>
      </c>
      <c r="D308" s="153">
        <v>2300</v>
      </c>
      <c r="E308" s="153">
        <v>33800</v>
      </c>
      <c r="F308" s="185">
        <v>7.0000000000000007E-2</v>
      </c>
      <c r="G308" s="153">
        <v>2000</v>
      </c>
      <c r="H308" s="153">
        <v>34200</v>
      </c>
      <c r="I308" s="185">
        <v>0.06</v>
      </c>
      <c r="J308" s="202" t="s">
        <v>145</v>
      </c>
      <c r="K308" s="153">
        <v>4300</v>
      </c>
      <c r="L308" s="153">
        <v>68000</v>
      </c>
      <c r="M308" s="185">
        <v>0.06</v>
      </c>
    </row>
    <row r="309" spans="2:13" ht="13.5" customHeight="1" x14ac:dyDescent="0.2">
      <c r="B309" s="205" t="s">
        <v>723</v>
      </c>
      <c r="C309" s="206" t="s">
        <v>724</v>
      </c>
      <c r="D309" s="153">
        <v>1500</v>
      </c>
      <c r="E309" s="153">
        <v>20100</v>
      </c>
      <c r="F309" s="185">
        <v>0.08</v>
      </c>
      <c r="G309" s="153">
        <v>1300</v>
      </c>
      <c r="H309" s="153">
        <v>19200</v>
      </c>
      <c r="I309" s="185">
        <v>7.0000000000000007E-2</v>
      </c>
      <c r="J309" s="202" t="s">
        <v>145</v>
      </c>
      <c r="K309" s="153">
        <v>2800</v>
      </c>
      <c r="L309" s="153">
        <v>39400</v>
      </c>
      <c r="M309" s="185">
        <v>7.0000000000000007E-2</v>
      </c>
    </row>
    <row r="310" spans="2:13" ht="13.5" customHeight="1" x14ac:dyDescent="0.2">
      <c r="B310" s="205" t="s">
        <v>725</v>
      </c>
      <c r="C310" s="206" t="s">
        <v>726</v>
      </c>
      <c r="D310" s="153">
        <v>2900</v>
      </c>
      <c r="E310" s="153">
        <v>37000</v>
      </c>
      <c r="F310" s="185">
        <v>0.08</v>
      </c>
      <c r="G310" s="153">
        <v>2600</v>
      </c>
      <c r="H310" s="153">
        <v>34700</v>
      </c>
      <c r="I310" s="185">
        <v>7.0000000000000007E-2</v>
      </c>
      <c r="J310" s="202" t="s">
        <v>145</v>
      </c>
      <c r="K310" s="153">
        <v>5500</v>
      </c>
      <c r="L310" s="153">
        <v>71700</v>
      </c>
      <c r="M310" s="185">
        <v>0.08</v>
      </c>
    </row>
    <row r="311" spans="2:13" ht="13.5" customHeight="1" x14ac:dyDescent="0.2">
      <c r="B311" s="205" t="s">
        <v>727</v>
      </c>
      <c r="C311" s="206" t="s">
        <v>728</v>
      </c>
      <c r="D311" s="153">
        <v>1800</v>
      </c>
      <c r="E311" s="153">
        <v>20900</v>
      </c>
      <c r="F311" s="185">
        <v>0.08</v>
      </c>
      <c r="G311" s="153">
        <v>1600</v>
      </c>
      <c r="H311" s="153">
        <v>19900</v>
      </c>
      <c r="I311" s="185">
        <v>0.08</v>
      </c>
      <c r="J311" s="202" t="s">
        <v>145</v>
      </c>
      <c r="K311" s="153">
        <v>3300</v>
      </c>
      <c r="L311" s="153">
        <v>40800</v>
      </c>
      <c r="M311" s="185">
        <v>0.08</v>
      </c>
    </row>
    <row r="312" spans="2:13" ht="13.5" customHeight="1" x14ac:dyDescent="0.2">
      <c r="B312" s="205" t="s">
        <v>729</v>
      </c>
      <c r="C312" s="206" t="s">
        <v>730</v>
      </c>
      <c r="D312" s="153">
        <v>2500</v>
      </c>
      <c r="E312" s="153">
        <v>25100</v>
      </c>
      <c r="F312" s="185">
        <v>0.1</v>
      </c>
      <c r="G312" s="153">
        <v>2300</v>
      </c>
      <c r="H312" s="153">
        <v>24600</v>
      </c>
      <c r="I312" s="185">
        <v>0.09</v>
      </c>
      <c r="J312" s="202" t="s">
        <v>145</v>
      </c>
      <c r="K312" s="153">
        <v>4800</v>
      </c>
      <c r="L312" s="153">
        <v>49700</v>
      </c>
      <c r="M312" s="185">
        <v>0.1</v>
      </c>
    </row>
    <row r="313" spans="2:13" ht="13.5" customHeight="1" x14ac:dyDescent="0.2">
      <c r="B313" s="205" t="s">
        <v>731</v>
      </c>
      <c r="C313" s="206" t="s">
        <v>732</v>
      </c>
      <c r="D313" s="153">
        <v>1700</v>
      </c>
      <c r="E313" s="153">
        <v>22500</v>
      </c>
      <c r="F313" s="185">
        <v>0.08</v>
      </c>
      <c r="G313" s="153">
        <v>1500</v>
      </c>
      <c r="H313" s="153">
        <v>22000</v>
      </c>
      <c r="I313" s="185">
        <v>7.0000000000000007E-2</v>
      </c>
      <c r="J313" s="202" t="s">
        <v>145</v>
      </c>
      <c r="K313" s="153">
        <v>3200</v>
      </c>
      <c r="L313" s="153">
        <v>44500</v>
      </c>
      <c r="M313" s="185">
        <v>7.0000000000000007E-2</v>
      </c>
    </row>
    <row r="314" spans="2:13" ht="13.5" customHeight="1" x14ac:dyDescent="0.2">
      <c r="B314" s="205" t="s">
        <v>733</v>
      </c>
      <c r="C314" s="206" t="s">
        <v>734</v>
      </c>
      <c r="D314" s="153">
        <v>1700</v>
      </c>
      <c r="E314" s="153">
        <v>20300</v>
      </c>
      <c r="F314" s="185">
        <v>0.08</v>
      </c>
      <c r="G314" s="153">
        <v>1400</v>
      </c>
      <c r="H314" s="153">
        <v>18800</v>
      </c>
      <c r="I314" s="185">
        <v>7.0000000000000007E-2</v>
      </c>
      <c r="J314" s="202" t="s">
        <v>145</v>
      </c>
      <c r="K314" s="153">
        <v>3100</v>
      </c>
      <c r="L314" s="153">
        <v>39200</v>
      </c>
      <c r="M314" s="185">
        <v>0.08</v>
      </c>
    </row>
    <row r="315" spans="2:13" ht="13.5" customHeight="1" x14ac:dyDescent="0.2">
      <c r="B315" s="205" t="s">
        <v>735</v>
      </c>
      <c r="C315" s="206" t="s">
        <v>736</v>
      </c>
      <c r="D315" s="153">
        <v>2100</v>
      </c>
      <c r="E315" s="153">
        <v>27500</v>
      </c>
      <c r="F315" s="185">
        <v>0.08</v>
      </c>
      <c r="G315" s="153">
        <v>1700</v>
      </c>
      <c r="H315" s="153">
        <v>27300</v>
      </c>
      <c r="I315" s="185">
        <v>0.06</v>
      </c>
      <c r="J315" s="202" t="s">
        <v>145</v>
      </c>
      <c r="K315" s="153">
        <v>3700</v>
      </c>
      <c r="L315" s="153">
        <v>54800</v>
      </c>
      <c r="M315" s="185">
        <v>7.0000000000000007E-2</v>
      </c>
    </row>
    <row r="316" spans="2:13" ht="13.5" customHeight="1" x14ac:dyDescent="0.2">
      <c r="B316" s="205" t="s">
        <v>737</v>
      </c>
      <c r="C316" s="206" t="s">
        <v>738</v>
      </c>
      <c r="D316" s="153">
        <v>1800</v>
      </c>
      <c r="E316" s="153">
        <v>25300</v>
      </c>
      <c r="F316" s="185">
        <v>7.0000000000000007E-2</v>
      </c>
      <c r="G316" s="153">
        <v>1600</v>
      </c>
      <c r="H316" s="153">
        <v>26100</v>
      </c>
      <c r="I316" s="185">
        <v>0.06</v>
      </c>
      <c r="J316" s="202" t="s">
        <v>145</v>
      </c>
      <c r="K316" s="153">
        <v>3400</v>
      </c>
      <c r="L316" s="153">
        <v>51400</v>
      </c>
      <c r="M316" s="185">
        <v>7.0000000000000007E-2</v>
      </c>
    </row>
    <row r="317" spans="2:13" ht="13.5" customHeight="1" x14ac:dyDescent="0.25">
      <c r="B317" s="203" t="s">
        <v>739</v>
      </c>
      <c r="C317" s="204" t="s">
        <v>740</v>
      </c>
      <c r="D317" s="186">
        <v>17500</v>
      </c>
      <c r="E317" s="186">
        <v>203900</v>
      </c>
      <c r="F317" s="187">
        <v>0.09</v>
      </c>
      <c r="G317" s="186">
        <v>15700</v>
      </c>
      <c r="H317" s="186">
        <v>194900</v>
      </c>
      <c r="I317" s="187">
        <v>0.08</v>
      </c>
      <c r="J317" s="200" t="s">
        <v>145</v>
      </c>
      <c r="K317" s="186">
        <v>33200</v>
      </c>
      <c r="L317" s="186">
        <v>398800</v>
      </c>
      <c r="M317" s="187">
        <v>0.08</v>
      </c>
    </row>
    <row r="318" spans="2:13" ht="13.5" customHeight="1" x14ac:dyDescent="0.2">
      <c r="B318" s="205" t="s">
        <v>741</v>
      </c>
      <c r="C318" s="206" t="s">
        <v>742</v>
      </c>
      <c r="D318" s="153">
        <v>1100</v>
      </c>
      <c r="E318" s="153">
        <v>14500</v>
      </c>
      <c r="F318" s="185">
        <v>7.0000000000000007E-2</v>
      </c>
      <c r="G318" s="153">
        <v>900</v>
      </c>
      <c r="H318" s="153">
        <v>13200</v>
      </c>
      <c r="I318" s="185">
        <v>7.0000000000000007E-2</v>
      </c>
      <c r="J318" s="202" t="s">
        <v>145</v>
      </c>
      <c r="K318" s="153">
        <v>1900</v>
      </c>
      <c r="L318" s="153">
        <v>27700</v>
      </c>
      <c r="M318" s="185">
        <v>7.0000000000000007E-2</v>
      </c>
    </row>
    <row r="319" spans="2:13" ht="13.5" customHeight="1" x14ac:dyDescent="0.2">
      <c r="B319" s="205" t="s">
        <v>743</v>
      </c>
      <c r="C319" s="206" t="s">
        <v>744</v>
      </c>
      <c r="D319" s="153">
        <v>2800</v>
      </c>
      <c r="E319" s="153">
        <v>36200</v>
      </c>
      <c r="F319" s="185">
        <v>0.08</v>
      </c>
      <c r="G319" s="153">
        <v>2400</v>
      </c>
      <c r="H319" s="153">
        <v>33500</v>
      </c>
      <c r="I319" s="185">
        <v>7.0000000000000007E-2</v>
      </c>
      <c r="J319" s="202" t="s">
        <v>145</v>
      </c>
      <c r="K319" s="153">
        <v>5200</v>
      </c>
      <c r="L319" s="153">
        <v>69700</v>
      </c>
      <c r="M319" s="185">
        <v>7.0000000000000007E-2</v>
      </c>
    </row>
    <row r="320" spans="2:13" ht="13.5" customHeight="1" x14ac:dyDescent="0.2">
      <c r="B320" s="205" t="s">
        <v>745</v>
      </c>
      <c r="C320" s="206" t="s">
        <v>746</v>
      </c>
      <c r="D320" s="153">
        <v>2000</v>
      </c>
      <c r="E320" s="153">
        <v>25900</v>
      </c>
      <c r="F320" s="185">
        <v>0.08</v>
      </c>
      <c r="G320" s="153">
        <v>1700</v>
      </c>
      <c r="H320" s="153">
        <v>24500</v>
      </c>
      <c r="I320" s="185">
        <v>7.0000000000000007E-2</v>
      </c>
      <c r="J320" s="202" t="s">
        <v>145</v>
      </c>
      <c r="K320" s="153">
        <v>3700</v>
      </c>
      <c r="L320" s="153">
        <v>50500</v>
      </c>
      <c r="M320" s="185">
        <v>7.0000000000000007E-2</v>
      </c>
    </row>
    <row r="321" spans="2:13" ht="13.5" customHeight="1" x14ac:dyDescent="0.2">
      <c r="B321" s="205" t="s">
        <v>747</v>
      </c>
      <c r="C321" s="206" t="s">
        <v>748</v>
      </c>
      <c r="D321" s="153">
        <v>4000</v>
      </c>
      <c r="E321" s="153">
        <v>30900</v>
      </c>
      <c r="F321" s="185">
        <v>0.13</v>
      </c>
      <c r="G321" s="153">
        <v>4200</v>
      </c>
      <c r="H321" s="153">
        <v>32000</v>
      </c>
      <c r="I321" s="185">
        <v>0.13</v>
      </c>
      <c r="J321" s="202" t="s">
        <v>145</v>
      </c>
      <c r="K321" s="153">
        <v>8300</v>
      </c>
      <c r="L321" s="153">
        <v>62900</v>
      </c>
      <c r="M321" s="185">
        <v>0.13</v>
      </c>
    </row>
    <row r="322" spans="2:13" ht="13.5" customHeight="1" x14ac:dyDescent="0.2">
      <c r="B322" s="205" t="s">
        <v>749</v>
      </c>
      <c r="C322" s="206" t="s">
        <v>750</v>
      </c>
      <c r="D322" s="153">
        <v>2900</v>
      </c>
      <c r="E322" s="153">
        <v>33700</v>
      </c>
      <c r="F322" s="185">
        <v>0.09</v>
      </c>
      <c r="G322" s="153">
        <v>2400</v>
      </c>
      <c r="H322" s="153">
        <v>33000</v>
      </c>
      <c r="I322" s="185">
        <v>7.0000000000000007E-2</v>
      </c>
      <c r="J322" s="202" t="s">
        <v>145</v>
      </c>
      <c r="K322" s="153">
        <v>5300</v>
      </c>
      <c r="L322" s="153">
        <v>66700</v>
      </c>
      <c r="M322" s="185">
        <v>0.08</v>
      </c>
    </row>
    <row r="323" spans="2:13" ht="13.5" customHeight="1" x14ac:dyDescent="0.2">
      <c r="B323" s="205" t="s">
        <v>751</v>
      </c>
      <c r="C323" s="206" t="s">
        <v>752</v>
      </c>
      <c r="D323" s="153">
        <v>2900</v>
      </c>
      <c r="E323" s="153">
        <v>36300</v>
      </c>
      <c r="F323" s="185">
        <v>0.08</v>
      </c>
      <c r="G323" s="153">
        <v>2600</v>
      </c>
      <c r="H323" s="153">
        <v>34900</v>
      </c>
      <c r="I323" s="185">
        <v>7.0000000000000007E-2</v>
      </c>
      <c r="J323" s="202" t="s">
        <v>145</v>
      </c>
      <c r="K323" s="153">
        <v>5500</v>
      </c>
      <c r="L323" s="153">
        <v>71200</v>
      </c>
      <c r="M323" s="185">
        <v>0.08</v>
      </c>
    </row>
    <row r="324" spans="2:13" ht="13.5" customHeight="1" x14ac:dyDescent="0.2">
      <c r="B324" s="205" t="s">
        <v>753</v>
      </c>
      <c r="C324" s="206" t="s">
        <v>754</v>
      </c>
      <c r="D324" s="153">
        <v>1700</v>
      </c>
      <c r="E324" s="153">
        <v>26300</v>
      </c>
      <c r="F324" s="185">
        <v>7.0000000000000007E-2</v>
      </c>
      <c r="G324" s="153">
        <v>1600</v>
      </c>
      <c r="H324" s="153">
        <v>23800</v>
      </c>
      <c r="I324" s="185">
        <v>7.0000000000000007E-2</v>
      </c>
      <c r="J324" s="202" t="s">
        <v>145</v>
      </c>
      <c r="K324" s="153">
        <v>3300</v>
      </c>
      <c r="L324" s="153">
        <v>50100</v>
      </c>
      <c r="M324" s="185">
        <v>7.0000000000000007E-2</v>
      </c>
    </row>
    <row r="325" spans="2:13" ht="13.5" customHeight="1" x14ac:dyDescent="0.25">
      <c r="B325" s="207" t="s">
        <v>755</v>
      </c>
      <c r="C325" s="208" t="s">
        <v>756</v>
      </c>
      <c r="D325" s="183">
        <v>85200</v>
      </c>
      <c r="E325" s="183">
        <v>1283400</v>
      </c>
      <c r="F325" s="184">
        <v>7.0000000000000007E-2</v>
      </c>
      <c r="G325" s="183">
        <v>74800</v>
      </c>
      <c r="H325" s="183">
        <v>1233600</v>
      </c>
      <c r="I325" s="184">
        <v>0.06</v>
      </c>
      <c r="J325" s="209" t="s">
        <v>145</v>
      </c>
      <c r="K325" s="183">
        <v>160000</v>
      </c>
      <c r="L325" s="183">
        <v>2517100</v>
      </c>
      <c r="M325" s="184">
        <v>0.06</v>
      </c>
    </row>
    <row r="326" spans="2:13" ht="13.5" customHeight="1" x14ac:dyDescent="0.2">
      <c r="B326" s="156" t="s">
        <v>757</v>
      </c>
      <c r="C326" s="210" t="s">
        <v>758</v>
      </c>
      <c r="D326" s="153">
        <v>3100</v>
      </c>
      <c r="E326" s="153">
        <v>44000</v>
      </c>
      <c r="F326" s="185">
        <v>7.0000000000000007E-2</v>
      </c>
      <c r="G326" s="153">
        <v>2800</v>
      </c>
      <c r="H326" s="153">
        <v>41800</v>
      </c>
      <c r="I326" s="185">
        <v>7.0000000000000007E-2</v>
      </c>
      <c r="J326" s="202" t="s">
        <v>145</v>
      </c>
      <c r="K326" s="153">
        <v>5900</v>
      </c>
      <c r="L326" s="153">
        <v>85800</v>
      </c>
      <c r="M326" s="185">
        <v>7.0000000000000007E-2</v>
      </c>
    </row>
    <row r="327" spans="2:13" ht="13.5" customHeight="1" x14ac:dyDescent="0.2">
      <c r="B327" s="156" t="s">
        <v>759</v>
      </c>
      <c r="C327" s="210" t="s">
        <v>760</v>
      </c>
      <c r="D327" s="153">
        <v>6600</v>
      </c>
      <c r="E327" s="153">
        <v>92000</v>
      </c>
      <c r="F327" s="185">
        <v>7.0000000000000007E-2</v>
      </c>
      <c r="G327" s="153">
        <v>6300</v>
      </c>
      <c r="H327" s="153">
        <v>88200</v>
      </c>
      <c r="I327" s="185">
        <v>7.0000000000000007E-2</v>
      </c>
      <c r="J327" s="202" t="s">
        <v>145</v>
      </c>
      <c r="K327" s="153">
        <v>12900</v>
      </c>
      <c r="L327" s="153">
        <v>180200</v>
      </c>
      <c r="M327" s="185">
        <v>7.0000000000000007E-2</v>
      </c>
    </row>
    <row r="328" spans="2:13" ht="13.5" customHeight="1" x14ac:dyDescent="0.2">
      <c r="B328" s="156" t="s">
        <v>761</v>
      </c>
      <c r="C328" s="210" t="s">
        <v>762</v>
      </c>
      <c r="D328" s="153">
        <v>7700</v>
      </c>
      <c r="E328" s="153">
        <v>116100</v>
      </c>
      <c r="F328" s="185">
        <v>7.0000000000000007E-2</v>
      </c>
      <c r="G328" s="153">
        <v>7700</v>
      </c>
      <c r="H328" s="153">
        <v>115000</v>
      </c>
      <c r="I328" s="185">
        <v>7.0000000000000007E-2</v>
      </c>
      <c r="J328" s="202" t="s">
        <v>145</v>
      </c>
      <c r="K328" s="153">
        <v>15400</v>
      </c>
      <c r="L328" s="153">
        <v>231100</v>
      </c>
      <c r="M328" s="185">
        <v>7.0000000000000007E-2</v>
      </c>
    </row>
    <row r="329" spans="2:13" ht="13.5" customHeight="1" x14ac:dyDescent="0.2">
      <c r="B329" s="156" t="s">
        <v>763</v>
      </c>
      <c r="C329" s="210" t="s">
        <v>764</v>
      </c>
      <c r="D329" s="153">
        <v>7500</v>
      </c>
      <c r="E329" s="153">
        <v>118100</v>
      </c>
      <c r="F329" s="185">
        <v>0.06</v>
      </c>
      <c r="G329" s="153">
        <v>6300</v>
      </c>
      <c r="H329" s="153">
        <v>108800</v>
      </c>
      <c r="I329" s="185">
        <v>0.06</v>
      </c>
      <c r="J329" s="202" t="s">
        <v>145</v>
      </c>
      <c r="K329" s="153">
        <v>13800</v>
      </c>
      <c r="L329" s="153">
        <v>226900</v>
      </c>
      <c r="M329" s="185">
        <v>0.06</v>
      </c>
    </row>
    <row r="330" spans="2:13" ht="13.5" customHeight="1" x14ac:dyDescent="0.2">
      <c r="B330" s="156" t="s">
        <v>765</v>
      </c>
      <c r="C330" s="210" t="s">
        <v>766</v>
      </c>
      <c r="D330" s="153">
        <v>5300</v>
      </c>
      <c r="E330" s="153">
        <v>79300</v>
      </c>
      <c r="F330" s="185">
        <v>7.0000000000000007E-2</v>
      </c>
      <c r="G330" s="153">
        <v>4600</v>
      </c>
      <c r="H330" s="153">
        <v>75100</v>
      </c>
      <c r="I330" s="185">
        <v>0.06</v>
      </c>
      <c r="J330" s="202" t="s">
        <v>145</v>
      </c>
      <c r="K330" s="153">
        <v>10000</v>
      </c>
      <c r="L330" s="153">
        <v>154400</v>
      </c>
      <c r="M330" s="185">
        <v>0.06</v>
      </c>
    </row>
    <row r="331" spans="2:13" ht="13.5" customHeight="1" x14ac:dyDescent="0.2">
      <c r="B331" s="156" t="s">
        <v>767</v>
      </c>
      <c r="C331" s="210" t="s">
        <v>768</v>
      </c>
      <c r="D331" s="153">
        <v>3800</v>
      </c>
      <c r="E331" s="153">
        <v>50800</v>
      </c>
      <c r="F331" s="185">
        <v>7.0000000000000007E-2</v>
      </c>
      <c r="G331" s="153">
        <v>3100</v>
      </c>
      <c r="H331" s="153">
        <v>48600</v>
      </c>
      <c r="I331" s="185">
        <v>0.06</v>
      </c>
      <c r="J331" s="202" t="s">
        <v>145</v>
      </c>
      <c r="K331" s="153">
        <v>6900</v>
      </c>
      <c r="L331" s="153">
        <v>99300</v>
      </c>
      <c r="M331" s="185">
        <v>7.0000000000000007E-2</v>
      </c>
    </row>
    <row r="332" spans="2:13" ht="13.5" customHeight="1" x14ac:dyDescent="0.2">
      <c r="B332" s="156" t="s">
        <v>769</v>
      </c>
      <c r="C332" s="210" t="s">
        <v>770</v>
      </c>
      <c r="D332" s="153">
        <v>3200</v>
      </c>
      <c r="E332" s="153">
        <v>58800</v>
      </c>
      <c r="F332" s="185">
        <v>0.05</v>
      </c>
      <c r="G332" s="153">
        <v>2900</v>
      </c>
      <c r="H332" s="153">
        <v>57800</v>
      </c>
      <c r="I332" s="185">
        <v>0.05</v>
      </c>
      <c r="J332" s="202" t="s">
        <v>145</v>
      </c>
      <c r="K332" s="153">
        <v>6100</v>
      </c>
      <c r="L332" s="153">
        <v>116600</v>
      </c>
      <c r="M332" s="185">
        <v>0.05</v>
      </c>
    </row>
    <row r="333" spans="2:13" ht="13.5" customHeight="1" x14ac:dyDescent="0.2">
      <c r="B333" s="156" t="s">
        <v>771</v>
      </c>
      <c r="C333" s="210" t="s">
        <v>772</v>
      </c>
      <c r="D333" s="153">
        <v>4700</v>
      </c>
      <c r="E333" s="153">
        <v>73800</v>
      </c>
      <c r="F333" s="185">
        <v>0.06</v>
      </c>
      <c r="G333" s="153">
        <v>4300</v>
      </c>
      <c r="H333" s="153">
        <v>71500</v>
      </c>
      <c r="I333" s="185">
        <v>0.06</v>
      </c>
      <c r="J333" s="202" t="s">
        <v>145</v>
      </c>
      <c r="K333" s="153">
        <v>8900</v>
      </c>
      <c r="L333" s="153">
        <v>145300</v>
      </c>
      <c r="M333" s="185">
        <v>0.06</v>
      </c>
    </row>
    <row r="334" spans="2:13" ht="13.5" customHeight="1" x14ac:dyDescent="0.2">
      <c r="B334" s="156" t="s">
        <v>773</v>
      </c>
      <c r="C334" s="210" t="s">
        <v>774</v>
      </c>
      <c r="D334" s="153">
        <v>3500</v>
      </c>
      <c r="E334" s="153">
        <v>58700</v>
      </c>
      <c r="F334" s="185">
        <v>0.06</v>
      </c>
      <c r="G334" s="153">
        <v>3200</v>
      </c>
      <c r="H334" s="153">
        <v>61100</v>
      </c>
      <c r="I334" s="185">
        <v>0.05</v>
      </c>
      <c r="J334" s="202" t="s">
        <v>145</v>
      </c>
      <c r="K334" s="153">
        <v>6700</v>
      </c>
      <c r="L334" s="153">
        <v>119800</v>
      </c>
      <c r="M334" s="185">
        <v>0.06</v>
      </c>
    </row>
    <row r="335" spans="2:13" ht="13.5" customHeight="1" x14ac:dyDescent="0.2">
      <c r="B335" s="156" t="s">
        <v>775</v>
      </c>
      <c r="C335" s="210" t="s">
        <v>776</v>
      </c>
      <c r="D335" s="153">
        <v>2000</v>
      </c>
      <c r="E335" s="153">
        <v>28600</v>
      </c>
      <c r="F335" s="185">
        <v>7.0000000000000007E-2</v>
      </c>
      <c r="G335" s="153">
        <v>1900</v>
      </c>
      <c r="H335" s="153">
        <v>26200</v>
      </c>
      <c r="I335" s="185">
        <v>7.0000000000000007E-2</v>
      </c>
      <c r="J335" s="202" t="s">
        <v>145</v>
      </c>
      <c r="K335" s="153">
        <v>3900</v>
      </c>
      <c r="L335" s="153">
        <v>54800</v>
      </c>
      <c r="M335" s="185">
        <v>7.0000000000000007E-2</v>
      </c>
    </row>
    <row r="336" spans="2:13" ht="13.5" customHeight="1" x14ac:dyDescent="0.2">
      <c r="B336" s="156" t="s">
        <v>777</v>
      </c>
      <c r="C336" s="210" t="s">
        <v>778</v>
      </c>
      <c r="D336" s="153">
        <v>7100</v>
      </c>
      <c r="E336" s="153">
        <v>116900</v>
      </c>
      <c r="F336" s="185">
        <v>0.06</v>
      </c>
      <c r="G336" s="153">
        <v>6100</v>
      </c>
      <c r="H336" s="153">
        <v>116400</v>
      </c>
      <c r="I336" s="185">
        <v>0.05</v>
      </c>
      <c r="J336" s="202" t="s">
        <v>145</v>
      </c>
      <c r="K336" s="153">
        <v>13300</v>
      </c>
      <c r="L336" s="153">
        <v>233200</v>
      </c>
      <c r="M336" s="185">
        <v>0.06</v>
      </c>
    </row>
    <row r="337" spans="2:13" ht="13.5" customHeight="1" x14ac:dyDescent="0.25">
      <c r="B337" s="203" t="s">
        <v>779</v>
      </c>
      <c r="C337" s="204" t="s">
        <v>780</v>
      </c>
      <c r="D337" s="186">
        <v>11500</v>
      </c>
      <c r="E337" s="186">
        <v>172300</v>
      </c>
      <c r="F337" s="187">
        <v>7.0000000000000007E-2</v>
      </c>
      <c r="G337" s="186">
        <v>9500</v>
      </c>
      <c r="H337" s="186">
        <v>157800</v>
      </c>
      <c r="I337" s="187">
        <v>0.06</v>
      </c>
      <c r="J337" s="200" t="s">
        <v>145</v>
      </c>
      <c r="K337" s="186">
        <v>21000</v>
      </c>
      <c r="L337" s="186">
        <v>330100</v>
      </c>
      <c r="M337" s="187">
        <v>0.06</v>
      </c>
    </row>
    <row r="338" spans="2:13" ht="13.5" customHeight="1" x14ac:dyDescent="0.2">
      <c r="B338" s="205" t="s">
        <v>781</v>
      </c>
      <c r="C338" s="206" t="s">
        <v>782</v>
      </c>
      <c r="D338" s="153">
        <v>2200</v>
      </c>
      <c r="E338" s="153">
        <v>30400</v>
      </c>
      <c r="F338" s="185">
        <v>7.0000000000000007E-2</v>
      </c>
      <c r="G338" s="153">
        <v>1800</v>
      </c>
      <c r="H338" s="153">
        <v>27600</v>
      </c>
      <c r="I338" s="185">
        <v>0.06</v>
      </c>
      <c r="J338" s="202" t="s">
        <v>145</v>
      </c>
      <c r="K338" s="153">
        <v>4000</v>
      </c>
      <c r="L338" s="153">
        <v>58000</v>
      </c>
      <c r="M338" s="185">
        <v>7.0000000000000007E-2</v>
      </c>
    </row>
    <row r="339" spans="2:13" ht="13.5" customHeight="1" x14ac:dyDescent="0.2">
      <c r="B339" s="205" t="s">
        <v>783</v>
      </c>
      <c r="C339" s="206" t="s">
        <v>784</v>
      </c>
      <c r="D339" s="153">
        <v>1800</v>
      </c>
      <c r="E339" s="153">
        <v>29900</v>
      </c>
      <c r="F339" s="185">
        <v>0.06</v>
      </c>
      <c r="G339" s="153">
        <v>1600</v>
      </c>
      <c r="H339" s="153">
        <v>28300</v>
      </c>
      <c r="I339" s="185">
        <v>0.06</v>
      </c>
      <c r="J339" s="202" t="s">
        <v>145</v>
      </c>
      <c r="K339" s="153">
        <v>3300</v>
      </c>
      <c r="L339" s="153">
        <v>58200</v>
      </c>
      <c r="M339" s="185">
        <v>0.06</v>
      </c>
    </row>
    <row r="340" spans="2:13" ht="13.5" customHeight="1" x14ac:dyDescent="0.2">
      <c r="B340" s="205" t="s">
        <v>785</v>
      </c>
      <c r="C340" s="206" t="s">
        <v>786</v>
      </c>
      <c r="D340" s="153">
        <v>1100</v>
      </c>
      <c r="E340" s="153">
        <v>18900</v>
      </c>
      <c r="F340" s="185">
        <v>0.06</v>
      </c>
      <c r="G340" s="153">
        <v>900</v>
      </c>
      <c r="H340" s="153">
        <v>17400</v>
      </c>
      <c r="I340" s="185">
        <v>0.05</v>
      </c>
      <c r="J340" s="202" t="s">
        <v>145</v>
      </c>
      <c r="K340" s="153">
        <v>1900</v>
      </c>
      <c r="L340" s="153">
        <v>36300</v>
      </c>
      <c r="M340" s="185">
        <v>0.05</v>
      </c>
    </row>
    <row r="341" spans="2:13" ht="13.5" customHeight="1" x14ac:dyDescent="0.2">
      <c r="B341" s="205" t="s">
        <v>787</v>
      </c>
      <c r="C341" s="206" t="s">
        <v>788</v>
      </c>
      <c r="D341" s="153">
        <v>1500</v>
      </c>
      <c r="E341" s="153">
        <v>21200</v>
      </c>
      <c r="F341" s="185">
        <v>7.0000000000000007E-2</v>
      </c>
      <c r="G341" s="153">
        <v>1300</v>
      </c>
      <c r="H341" s="153">
        <v>19200</v>
      </c>
      <c r="I341" s="185">
        <v>7.0000000000000007E-2</v>
      </c>
      <c r="J341" s="202" t="s">
        <v>145</v>
      </c>
      <c r="K341" s="153">
        <v>2800</v>
      </c>
      <c r="L341" s="153">
        <v>40400</v>
      </c>
      <c r="M341" s="185">
        <v>7.0000000000000007E-2</v>
      </c>
    </row>
    <row r="342" spans="2:13" ht="13.5" customHeight="1" x14ac:dyDescent="0.2">
      <c r="B342" s="205" t="s">
        <v>789</v>
      </c>
      <c r="C342" s="206" t="s">
        <v>790</v>
      </c>
      <c r="D342" s="153">
        <v>1200</v>
      </c>
      <c r="E342" s="153">
        <v>17500</v>
      </c>
      <c r="F342" s="185">
        <v>7.0000000000000007E-2</v>
      </c>
      <c r="G342" s="153">
        <v>900</v>
      </c>
      <c r="H342" s="153">
        <v>15900</v>
      </c>
      <c r="I342" s="185">
        <v>0.06</v>
      </c>
      <c r="J342" s="202" t="s">
        <v>145</v>
      </c>
      <c r="K342" s="153">
        <v>2200</v>
      </c>
      <c r="L342" s="153">
        <v>33300</v>
      </c>
      <c r="M342" s="185">
        <v>7.0000000000000007E-2</v>
      </c>
    </row>
    <row r="343" spans="2:13" ht="13.5" customHeight="1" x14ac:dyDescent="0.2">
      <c r="B343" s="205" t="s">
        <v>791</v>
      </c>
      <c r="C343" s="206" t="s">
        <v>792</v>
      </c>
      <c r="D343" s="153">
        <v>2100</v>
      </c>
      <c r="E343" s="153">
        <v>29800</v>
      </c>
      <c r="F343" s="185">
        <v>7.0000000000000007E-2</v>
      </c>
      <c r="G343" s="153">
        <v>1700</v>
      </c>
      <c r="H343" s="153">
        <v>27400</v>
      </c>
      <c r="I343" s="185">
        <v>0.06</v>
      </c>
      <c r="J343" s="202" t="s">
        <v>145</v>
      </c>
      <c r="K343" s="153">
        <v>3800</v>
      </c>
      <c r="L343" s="153">
        <v>57200</v>
      </c>
      <c r="M343" s="185">
        <v>7.0000000000000007E-2</v>
      </c>
    </row>
    <row r="344" spans="2:13" ht="13.5" customHeight="1" x14ac:dyDescent="0.2">
      <c r="B344" s="205" t="s">
        <v>793</v>
      </c>
      <c r="C344" s="206" t="s">
        <v>794</v>
      </c>
      <c r="D344" s="153">
        <v>900</v>
      </c>
      <c r="E344" s="153">
        <v>13600</v>
      </c>
      <c r="F344" s="185">
        <v>0.06</v>
      </c>
      <c r="G344" s="153">
        <v>800</v>
      </c>
      <c r="H344" s="153">
        <v>12000</v>
      </c>
      <c r="I344" s="185">
        <v>7.0000000000000007E-2</v>
      </c>
      <c r="J344" s="202" t="s">
        <v>145</v>
      </c>
      <c r="K344" s="153">
        <v>1700</v>
      </c>
      <c r="L344" s="153">
        <v>25700</v>
      </c>
      <c r="M344" s="185">
        <v>0.06</v>
      </c>
    </row>
    <row r="345" spans="2:13" ht="13.5" customHeight="1" x14ac:dyDescent="0.2">
      <c r="B345" s="205" t="s">
        <v>795</v>
      </c>
      <c r="C345" s="206" t="s">
        <v>796</v>
      </c>
      <c r="D345" s="153">
        <v>800</v>
      </c>
      <c r="E345" s="153">
        <v>11100</v>
      </c>
      <c r="F345" s="185">
        <v>7.0000000000000007E-2</v>
      </c>
      <c r="G345" s="153">
        <v>500</v>
      </c>
      <c r="H345" s="153">
        <v>9900</v>
      </c>
      <c r="I345" s="185">
        <v>0.06</v>
      </c>
      <c r="J345" s="202" t="s">
        <v>145</v>
      </c>
      <c r="K345" s="153">
        <v>1300</v>
      </c>
      <c r="L345" s="153">
        <v>21000</v>
      </c>
      <c r="M345" s="185">
        <v>0.06</v>
      </c>
    </row>
    <row r="346" spans="2:13" ht="13.5" customHeight="1" x14ac:dyDescent="0.25">
      <c r="B346" s="203" t="s">
        <v>797</v>
      </c>
      <c r="C346" s="204" t="s">
        <v>798</v>
      </c>
      <c r="D346" s="186">
        <v>11000</v>
      </c>
      <c r="E346" s="186">
        <v>148500</v>
      </c>
      <c r="F346" s="187">
        <v>7.0000000000000007E-2</v>
      </c>
      <c r="G346" s="186">
        <v>9000</v>
      </c>
      <c r="H346" s="186">
        <v>143700</v>
      </c>
      <c r="I346" s="187">
        <v>0.06</v>
      </c>
      <c r="J346" s="200" t="s">
        <v>145</v>
      </c>
      <c r="K346" s="186">
        <v>20000</v>
      </c>
      <c r="L346" s="186">
        <v>292200</v>
      </c>
      <c r="M346" s="187">
        <v>7.0000000000000007E-2</v>
      </c>
    </row>
    <row r="347" spans="2:13" ht="13.5" customHeight="1" x14ac:dyDescent="0.2">
      <c r="B347" s="205" t="s">
        <v>799</v>
      </c>
      <c r="C347" s="206" t="s">
        <v>800</v>
      </c>
      <c r="D347" s="153">
        <v>2100</v>
      </c>
      <c r="E347" s="153">
        <v>27400</v>
      </c>
      <c r="F347" s="185">
        <v>0.08</v>
      </c>
      <c r="G347" s="153">
        <v>1800</v>
      </c>
      <c r="H347" s="153">
        <v>26800</v>
      </c>
      <c r="I347" s="185">
        <v>7.0000000000000007E-2</v>
      </c>
      <c r="J347" s="202" t="s">
        <v>145</v>
      </c>
      <c r="K347" s="153">
        <v>3900</v>
      </c>
      <c r="L347" s="153">
        <v>54100</v>
      </c>
      <c r="M347" s="185">
        <v>7.0000000000000007E-2</v>
      </c>
    </row>
    <row r="348" spans="2:13" ht="13.5" customHeight="1" x14ac:dyDescent="0.2">
      <c r="B348" s="205" t="s">
        <v>801</v>
      </c>
      <c r="C348" s="206" t="s">
        <v>802</v>
      </c>
      <c r="D348" s="153">
        <v>1900</v>
      </c>
      <c r="E348" s="153">
        <v>19800</v>
      </c>
      <c r="F348" s="185">
        <v>0.09</v>
      </c>
      <c r="G348" s="153">
        <v>1300</v>
      </c>
      <c r="H348" s="153">
        <v>19600</v>
      </c>
      <c r="I348" s="185">
        <v>7.0000000000000007E-2</v>
      </c>
      <c r="J348" s="202" t="s">
        <v>145</v>
      </c>
      <c r="K348" s="153">
        <v>3200</v>
      </c>
      <c r="L348" s="153">
        <v>39400</v>
      </c>
      <c r="M348" s="185">
        <v>0.08</v>
      </c>
    </row>
    <row r="349" spans="2:13" ht="13.5" customHeight="1" x14ac:dyDescent="0.2">
      <c r="B349" s="205" t="s">
        <v>803</v>
      </c>
      <c r="C349" s="206" t="s">
        <v>804</v>
      </c>
      <c r="D349" s="153">
        <v>1400</v>
      </c>
      <c r="E349" s="153">
        <v>18400</v>
      </c>
      <c r="F349" s="185">
        <v>0.08</v>
      </c>
      <c r="G349" s="153">
        <v>1100</v>
      </c>
      <c r="H349" s="153">
        <v>17500</v>
      </c>
      <c r="I349" s="185">
        <v>0.06</v>
      </c>
      <c r="J349" s="202" t="s">
        <v>145</v>
      </c>
      <c r="K349" s="153">
        <v>2500</v>
      </c>
      <c r="L349" s="153">
        <v>35900</v>
      </c>
      <c r="M349" s="185">
        <v>7.0000000000000007E-2</v>
      </c>
    </row>
    <row r="350" spans="2:13" ht="13.5" customHeight="1" x14ac:dyDescent="0.2">
      <c r="B350" s="205" t="s">
        <v>805</v>
      </c>
      <c r="C350" s="206" t="s">
        <v>806</v>
      </c>
      <c r="D350" s="153">
        <v>2000</v>
      </c>
      <c r="E350" s="153">
        <v>33200</v>
      </c>
      <c r="F350" s="185">
        <v>0.06</v>
      </c>
      <c r="G350" s="153">
        <v>1900</v>
      </c>
      <c r="H350" s="153">
        <v>32600</v>
      </c>
      <c r="I350" s="185">
        <v>0.06</v>
      </c>
      <c r="J350" s="202" t="s">
        <v>145</v>
      </c>
      <c r="K350" s="153">
        <v>3900</v>
      </c>
      <c r="L350" s="153">
        <v>65800</v>
      </c>
      <c r="M350" s="185">
        <v>0.06</v>
      </c>
    </row>
    <row r="351" spans="2:13" ht="13.5" customHeight="1" x14ac:dyDescent="0.2">
      <c r="B351" s="205" t="s">
        <v>807</v>
      </c>
      <c r="C351" s="206" t="s">
        <v>808</v>
      </c>
      <c r="D351" s="153">
        <v>2000</v>
      </c>
      <c r="E351" s="153">
        <v>27800</v>
      </c>
      <c r="F351" s="185">
        <v>7.0000000000000007E-2</v>
      </c>
      <c r="G351" s="153">
        <v>1600</v>
      </c>
      <c r="H351" s="153">
        <v>26600</v>
      </c>
      <c r="I351" s="185">
        <v>0.06</v>
      </c>
      <c r="J351" s="202" t="s">
        <v>145</v>
      </c>
      <c r="K351" s="153">
        <v>3600</v>
      </c>
      <c r="L351" s="153">
        <v>54300</v>
      </c>
      <c r="M351" s="185">
        <v>7.0000000000000007E-2</v>
      </c>
    </row>
    <row r="352" spans="2:13" ht="13.5" customHeight="1" x14ac:dyDescent="0.2">
      <c r="B352" s="205" t="s">
        <v>809</v>
      </c>
      <c r="C352" s="206" t="s">
        <v>810</v>
      </c>
      <c r="D352" s="153">
        <v>1600</v>
      </c>
      <c r="E352" s="153">
        <v>21900</v>
      </c>
      <c r="F352" s="185">
        <v>7.0000000000000007E-2</v>
      </c>
      <c r="G352" s="153">
        <v>1200</v>
      </c>
      <c r="H352" s="153">
        <v>20700</v>
      </c>
      <c r="I352" s="185">
        <v>0.06</v>
      </c>
      <c r="J352" s="202" t="s">
        <v>145</v>
      </c>
      <c r="K352" s="153">
        <v>2800</v>
      </c>
      <c r="L352" s="153">
        <v>42600</v>
      </c>
      <c r="M352" s="185">
        <v>7.0000000000000007E-2</v>
      </c>
    </row>
    <row r="353" spans="2:13" ht="13.5" customHeight="1" x14ac:dyDescent="0.25">
      <c r="B353" s="203" t="s">
        <v>811</v>
      </c>
      <c r="C353" s="204" t="s">
        <v>812</v>
      </c>
      <c r="D353" s="186">
        <v>8300</v>
      </c>
      <c r="E353" s="186">
        <v>125700</v>
      </c>
      <c r="F353" s="187">
        <v>7.0000000000000007E-2</v>
      </c>
      <c r="G353" s="186">
        <v>7000</v>
      </c>
      <c r="H353" s="186">
        <v>121700</v>
      </c>
      <c r="I353" s="187">
        <v>0.06</v>
      </c>
      <c r="J353" s="200" t="s">
        <v>145</v>
      </c>
      <c r="K353" s="186">
        <v>15300</v>
      </c>
      <c r="L353" s="186">
        <v>247400</v>
      </c>
      <c r="M353" s="187">
        <v>0.06</v>
      </c>
    </row>
    <row r="354" spans="2:13" ht="13.5" customHeight="1" x14ac:dyDescent="0.2">
      <c r="B354" s="205" t="s">
        <v>813</v>
      </c>
      <c r="C354" s="206" t="s">
        <v>814</v>
      </c>
      <c r="D354" s="153">
        <v>2000</v>
      </c>
      <c r="E354" s="153">
        <v>26000</v>
      </c>
      <c r="F354" s="185">
        <v>0.08</v>
      </c>
      <c r="G354" s="153">
        <v>1600</v>
      </c>
      <c r="H354" s="153">
        <v>24600</v>
      </c>
      <c r="I354" s="185">
        <v>0.06</v>
      </c>
      <c r="J354" s="202" t="s">
        <v>145</v>
      </c>
      <c r="K354" s="153">
        <v>3500</v>
      </c>
      <c r="L354" s="153">
        <v>50500</v>
      </c>
      <c r="M354" s="185">
        <v>7.0000000000000007E-2</v>
      </c>
    </row>
    <row r="355" spans="2:13" ht="13.5" customHeight="1" x14ac:dyDescent="0.2">
      <c r="B355" s="205" t="s">
        <v>815</v>
      </c>
      <c r="C355" s="206" t="s">
        <v>816</v>
      </c>
      <c r="D355" s="153">
        <v>1700</v>
      </c>
      <c r="E355" s="153">
        <v>27400</v>
      </c>
      <c r="F355" s="185">
        <v>0.06</v>
      </c>
      <c r="G355" s="153">
        <v>1400</v>
      </c>
      <c r="H355" s="153">
        <v>27600</v>
      </c>
      <c r="I355" s="185">
        <v>0.05</v>
      </c>
      <c r="J355" s="202" t="s">
        <v>145</v>
      </c>
      <c r="K355" s="153">
        <v>3100</v>
      </c>
      <c r="L355" s="153">
        <v>55100</v>
      </c>
      <c r="M355" s="185">
        <v>0.06</v>
      </c>
    </row>
    <row r="356" spans="2:13" ht="13.5" customHeight="1" x14ac:dyDescent="0.2">
      <c r="B356" s="205" t="s">
        <v>817</v>
      </c>
      <c r="C356" s="206" t="s">
        <v>818</v>
      </c>
      <c r="D356" s="153">
        <v>2300</v>
      </c>
      <c r="E356" s="153">
        <v>34700</v>
      </c>
      <c r="F356" s="185">
        <v>0.06</v>
      </c>
      <c r="G356" s="153">
        <v>2100</v>
      </c>
      <c r="H356" s="153">
        <v>32400</v>
      </c>
      <c r="I356" s="185">
        <v>7.0000000000000007E-2</v>
      </c>
      <c r="J356" s="202" t="s">
        <v>145</v>
      </c>
      <c r="K356" s="153">
        <v>4400</v>
      </c>
      <c r="L356" s="153">
        <v>67200</v>
      </c>
      <c r="M356" s="185">
        <v>7.0000000000000007E-2</v>
      </c>
    </row>
    <row r="357" spans="2:13" ht="13.5" customHeight="1" x14ac:dyDescent="0.2">
      <c r="B357" s="205" t="s">
        <v>819</v>
      </c>
      <c r="C357" s="206" t="s">
        <v>820</v>
      </c>
      <c r="D357" s="153">
        <v>2300</v>
      </c>
      <c r="E357" s="153">
        <v>37600</v>
      </c>
      <c r="F357" s="185">
        <v>0.06</v>
      </c>
      <c r="G357" s="153">
        <v>1900</v>
      </c>
      <c r="H357" s="153">
        <v>37100</v>
      </c>
      <c r="I357" s="185">
        <v>0.05</v>
      </c>
      <c r="J357" s="202" t="s">
        <v>145</v>
      </c>
      <c r="K357" s="153">
        <v>4200</v>
      </c>
      <c r="L357" s="153">
        <v>74700</v>
      </c>
      <c r="M357" s="185">
        <v>0.06</v>
      </c>
    </row>
    <row r="358" spans="2:13" ht="13.5" customHeight="1" x14ac:dyDescent="0.25">
      <c r="B358" s="215" t="s">
        <v>821</v>
      </c>
      <c r="C358" s="216" t="s">
        <v>822</v>
      </c>
      <c r="D358" s="183">
        <v>64600</v>
      </c>
      <c r="E358" s="183">
        <v>671900</v>
      </c>
      <c r="F358" s="184">
        <v>0.1</v>
      </c>
      <c r="G358" s="183">
        <v>58400</v>
      </c>
      <c r="H358" s="183">
        <v>639900</v>
      </c>
      <c r="I358" s="184">
        <v>0.09</v>
      </c>
      <c r="J358" s="209" t="s">
        <v>145</v>
      </c>
      <c r="K358" s="183">
        <v>123000</v>
      </c>
      <c r="L358" s="183">
        <v>1311700</v>
      </c>
      <c r="M358" s="184">
        <v>0.09</v>
      </c>
    </row>
    <row r="359" spans="2:13" ht="13.5" customHeight="1" x14ac:dyDescent="0.2">
      <c r="B359" s="156" t="s">
        <v>823</v>
      </c>
      <c r="C359" s="210" t="s">
        <v>824</v>
      </c>
      <c r="D359" s="153">
        <v>1600</v>
      </c>
      <c r="E359" s="153">
        <v>13800</v>
      </c>
      <c r="F359" s="185">
        <v>0.11</v>
      </c>
      <c r="G359" s="153">
        <v>1200</v>
      </c>
      <c r="H359" s="153">
        <v>12600</v>
      </c>
      <c r="I359" s="185">
        <v>0.09</v>
      </c>
      <c r="J359" s="202" t="s">
        <v>145</v>
      </c>
      <c r="K359" s="153">
        <v>2700</v>
      </c>
      <c r="L359" s="153">
        <v>26500</v>
      </c>
      <c r="M359" s="185">
        <v>0.1</v>
      </c>
    </row>
    <row r="360" spans="2:13" ht="13.5" customHeight="1" x14ac:dyDescent="0.2">
      <c r="B360" s="156" t="s">
        <v>825</v>
      </c>
      <c r="C360" s="210" t="s">
        <v>826</v>
      </c>
      <c r="D360" s="153">
        <v>1100</v>
      </c>
      <c r="E360" s="153">
        <v>14700</v>
      </c>
      <c r="F360" s="185">
        <v>7.0000000000000007E-2</v>
      </c>
      <c r="G360" s="153">
        <v>1100</v>
      </c>
      <c r="H360" s="153">
        <v>14500</v>
      </c>
      <c r="I360" s="185">
        <v>0.08</v>
      </c>
      <c r="J360" s="202" t="s">
        <v>145</v>
      </c>
      <c r="K360" s="153">
        <v>2200</v>
      </c>
      <c r="L360" s="153">
        <v>29200</v>
      </c>
      <c r="M360" s="185">
        <v>0.08</v>
      </c>
    </row>
    <row r="361" spans="2:13" ht="13.5" customHeight="1" x14ac:dyDescent="0.2">
      <c r="B361" s="156" t="s">
        <v>827</v>
      </c>
      <c r="C361" s="210" t="s">
        <v>828</v>
      </c>
      <c r="D361" s="153">
        <v>2900</v>
      </c>
      <c r="E361" s="153">
        <v>31500</v>
      </c>
      <c r="F361" s="185">
        <v>0.09</v>
      </c>
      <c r="G361" s="153">
        <v>2700</v>
      </c>
      <c r="H361" s="153">
        <v>30600</v>
      </c>
      <c r="I361" s="185">
        <v>0.09</v>
      </c>
      <c r="J361" s="202" t="s">
        <v>145</v>
      </c>
      <c r="K361" s="153">
        <v>5600</v>
      </c>
      <c r="L361" s="153">
        <v>62100</v>
      </c>
      <c r="M361" s="185">
        <v>0.09</v>
      </c>
    </row>
    <row r="362" spans="2:13" ht="13.5" customHeight="1" x14ac:dyDescent="0.2">
      <c r="B362" s="156" t="s">
        <v>829</v>
      </c>
      <c r="C362" s="210" t="s">
        <v>830</v>
      </c>
      <c r="D362" s="153">
        <v>2900</v>
      </c>
      <c r="E362" s="153">
        <v>38400</v>
      </c>
      <c r="F362" s="185">
        <v>0.08</v>
      </c>
      <c r="G362" s="153">
        <v>3000</v>
      </c>
      <c r="H362" s="153">
        <v>37900</v>
      </c>
      <c r="I362" s="185">
        <v>0.08</v>
      </c>
      <c r="J362" s="202" t="s">
        <v>145</v>
      </c>
      <c r="K362" s="153">
        <v>5900</v>
      </c>
      <c r="L362" s="153">
        <v>76300</v>
      </c>
      <c r="M362" s="185">
        <v>0.08</v>
      </c>
    </row>
    <row r="363" spans="2:13" ht="13.5" customHeight="1" x14ac:dyDescent="0.2">
      <c r="B363" s="156" t="s">
        <v>831</v>
      </c>
      <c r="C363" s="210" t="s">
        <v>832</v>
      </c>
      <c r="D363" s="153">
        <v>8000</v>
      </c>
      <c r="E363" s="153">
        <v>80600</v>
      </c>
      <c r="F363" s="185">
        <v>0.1</v>
      </c>
      <c r="G363" s="153">
        <v>8000</v>
      </c>
      <c r="H363" s="153">
        <v>79100</v>
      </c>
      <c r="I363" s="185">
        <v>0.1</v>
      </c>
      <c r="J363" s="202" t="s">
        <v>145</v>
      </c>
      <c r="K363" s="153">
        <v>16000</v>
      </c>
      <c r="L363" s="153">
        <v>159600</v>
      </c>
      <c r="M363" s="185">
        <v>0.1</v>
      </c>
    </row>
    <row r="364" spans="2:13" ht="13.5" customHeight="1" x14ac:dyDescent="0.2">
      <c r="B364" s="156" t="s">
        <v>833</v>
      </c>
      <c r="C364" s="210" t="s">
        <v>834</v>
      </c>
      <c r="D364" s="153">
        <v>3500</v>
      </c>
      <c r="E364" s="153">
        <v>39100</v>
      </c>
      <c r="F364" s="185">
        <v>0.09</v>
      </c>
      <c r="G364" s="153">
        <v>3200</v>
      </c>
      <c r="H364" s="153">
        <v>35800</v>
      </c>
      <c r="I364" s="185">
        <v>0.09</v>
      </c>
      <c r="J364" s="202" t="s">
        <v>145</v>
      </c>
      <c r="K364" s="153">
        <v>6700</v>
      </c>
      <c r="L364" s="153">
        <v>74900</v>
      </c>
      <c r="M364" s="185">
        <v>0.09</v>
      </c>
    </row>
    <row r="365" spans="2:13" ht="13.5" customHeight="1" x14ac:dyDescent="0.2">
      <c r="B365" s="156" t="s">
        <v>835</v>
      </c>
      <c r="C365" s="210" t="s">
        <v>836</v>
      </c>
      <c r="D365" s="153">
        <v>1400</v>
      </c>
      <c r="E365" s="153">
        <v>13500</v>
      </c>
      <c r="F365" s="185">
        <v>0.1</v>
      </c>
      <c r="G365" s="153">
        <v>1200</v>
      </c>
      <c r="H365" s="153">
        <v>11700</v>
      </c>
      <c r="I365" s="185">
        <v>0.1</v>
      </c>
      <c r="J365" s="202" t="s">
        <v>145</v>
      </c>
      <c r="K365" s="153">
        <v>2600</v>
      </c>
      <c r="L365" s="153">
        <v>25200</v>
      </c>
      <c r="M365" s="185">
        <v>0.1</v>
      </c>
    </row>
    <row r="366" spans="2:13" ht="13.5" customHeight="1" x14ac:dyDescent="0.2">
      <c r="B366" s="156" t="s">
        <v>837</v>
      </c>
      <c r="C366" s="210" t="s">
        <v>838</v>
      </c>
      <c r="D366" s="153">
        <v>3200</v>
      </c>
      <c r="E366" s="153">
        <v>24400</v>
      </c>
      <c r="F366" s="185">
        <v>0.13</v>
      </c>
      <c r="G366" s="153">
        <v>2800</v>
      </c>
      <c r="H366" s="153">
        <v>21600</v>
      </c>
      <c r="I366" s="185">
        <v>0.13</v>
      </c>
      <c r="J366" s="202" t="s">
        <v>145</v>
      </c>
      <c r="K366" s="153">
        <v>6000</v>
      </c>
      <c r="L366" s="153">
        <v>46000</v>
      </c>
      <c r="M366" s="185">
        <v>0.13</v>
      </c>
    </row>
    <row r="367" spans="2:13" ht="13.5" customHeight="1" x14ac:dyDescent="0.2">
      <c r="B367" s="156" t="s">
        <v>839</v>
      </c>
      <c r="C367" s="210" t="s">
        <v>840</v>
      </c>
      <c r="D367" s="153">
        <v>1900</v>
      </c>
      <c r="E367" s="153">
        <v>20300</v>
      </c>
      <c r="F367" s="185">
        <v>0.09</v>
      </c>
      <c r="G367" s="153">
        <v>1700</v>
      </c>
      <c r="H367" s="153">
        <v>18700</v>
      </c>
      <c r="I367" s="185">
        <v>0.09</v>
      </c>
      <c r="J367" s="202" t="s">
        <v>145</v>
      </c>
      <c r="K367" s="153">
        <v>3600</v>
      </c>
      <c r="L367" s="153">
        <v>39000</v>
      </c>
      <c r="M367" s="185">
        <v>0.09</v>
      </c>
    </row>
    <row r="368" spans="2:13" ht="13.5" customHeight="1" x14ac:dyDescent="0.2">
      <c r="B368" s="156" t="s">
        <v>841</v>
      </c>
      <c r="C368" s="210" t="s">
        <v>842</v>
      </c>
      <c r="D368" s="153">
        <v>3500</v>
      </c>
      <c r="E368" s="153">
        <v>37600</v>
      </c>
      <c r="F368" s="185">
        <v>0.09</v>
      </c>
      <c r="G368" s="153">
        <v>3000</v>
      </c>
      <c r="H368" s="153">
        <v>36700</v>
      </c>
      <c r="I368" s="185">
        <v>0.08</v>
      </c>
      <c r="J368" s="202" t="s">
        <v>145</v>
      </c>
      <c r="K368" s="153">
        <v>6400</v>
      </c>
      <c r="L368" s="153">
        <v>74300</v>
      </c>
      <c r="M368" s="185">
        <v>0.09</v>
      </c>
    </row>
    <row r="369" spans="2:13" ht="13.5" customHeight="1" x14ac:dyDescent="0.2">
      <c r="B369" s="156" t="s">
        <v>843</v>
      </c>
      <c r="C369" s="210" t="s">
        <v>844</v>
      </c>
      <c r="D369" s="153">
        <v>3100</v>
      </c>
      <c r="E369" s="153">
        <v>24800</v>
      </c>
      <c r="F369" s="185">
        <v>0.13</v>
      </c>
      <c r="G369" s="153">
        <v>2700</v>
      </c>
      <c r="H369" s="153">
        <v>22100</v>
      </c>
      <c r="I369" s="185">
        <v>0.12</v>
      </c>
      <c r="J369" s="202" t="s">
        <v>145</v>
      </c>
      <c r="K369" s="153">
        <v>5900</v>
      </c>
      <c r="L369" s="153">
        <v>46800</v>
      </c>
      <c r="M369" s="185">
        <v>0.13</v>
      </c>
    </row>
    <row r="370" spans="2:13" ht="13.5" customHeight="1" x14ac:dyDescent="0.2">
      <c r="B370" s="156" t="s">
        <v>845</v>
      </c>
      <c r="C370" s="210" t="s">
        <v>846</v>
      </c>
      <c r="D370" s="153">
        <v>1300</v>
      </c>
      <c r="E370" s="153">
        <v>13400</v>
      </c>
      <c r="F370" s="185">
        <v>0.1</v>
      </c>
      <c r="G370" s="153">
        <v>1100</v>
      </c>
      <c r="H370" s="153">
        <v>12500</v>
      </c>
      <c r="I370" s="185">
        <v>0.09</v>
      </c>
      <c r="J370" s="202" t="s">
        <v>145</v>
      </c>
      <c r="K370" s="153">
        <v>2500</v>
      </c>
      <c r="L370" s="153">
        <v>25900</v>
      </c>
      <c r="M370" s="185">
        <v>0.1</v>
      </c>
    </row>
    <row r="371" spans="2:13" ht="13.5" customHeight="1" x14ac:dyDescent="0.2">
      <c r="B371" s="156" t="s">
        <v>847</v>
      </c>
      <c r="C371" s="210" t="s">
        <v>848</v>
      </c>
      <c r="D371" s="153">
        <v>1900</v>
      </c>
      <c r="E371" s="153">
        <v>20100</v>
      </c>
      <c r="F371" s="185">
        <v>0.09</v>
      </c>
      <c r="G371" s="153">
        <v>1500</v>
      </c>
      <c r="H371" s="153">
        <v>19200</v>
      </c>
      <c r="I371" s="185">
        <v>0.08</v>
      </c>
      <c r="J371" s="202" t="s">
        <v>145</v>
      </c>
      <c r="K371" s="153">
        <v>3400</v>
      </c>
      <c r="L371" s="153">
        <v>39300</v>
      </c>
      <c r="M371" s="185">
        <v>0.09</v>
      </c>
    </row>
    <row r="372" spans="2:13" ht="13.5" customHeight="1" x14ac:dyDescent="0.2">
      <c r="B372" s="156" t="s">
        <v>849</v>
      </c>
      <c r="C372" s="210" t="s">
        <v>850</v>
      </c>
      <c r="D372" s="153">
        <v>2500</v>
      </c>
      <c r="E372" s="153">
        <v>29400</v>
      </c>
      <c r="F372" s="185">
        <v>0.08</v>
      </c>
      <c r="G372" s="153">
        <v>2400</v>
      </c>
      <c r="H372" s="153">
        <v>29000</v>
      </c>
      <c r="I372" s="185">
        <v>0.08</v>
      </c>
      <c r="J372" s="202" t="s">
        <v>145</v>
      </c>
      <c r="K372" s="153">
        <v>4800</v>
      </c>
      <c r="L372" s="153">
        <v>58400</v>
      </c>
      <c r="M372" s="185">
        <v>0.08</v>
      </c>
    </row>
    <row r="373" spans="2:13" ht="13.5" customHeight="1" x14ac:dyDescent="0.2">
      <c r="B373" s="156" t="s">
        <v>851</v>
      </c>
      <c r="C373" s="210" t="s">
        <v>852</v>
      </c>
      <c r="D373" s="153">
        <v>3100</v>
      </c>
      <c r="E373" s="153">
        <v>35600</v>
      </c>
      <c r="F373" s="185">
        <v>0.09</v>
      </c>
      <c r="G373" s="153">
        <v>3100</v>
      </c>
      <c r="H373" s="153">
        <v>36400</v>
      </c>
      <c r="I373" s="185">
        <v>0.08</v>
      </c>
      <c r="J373" s="202" t="s">
        <v>145</v>
      </c>
      <c r="K373" s="153">
        <v>6200</v>
      </c>
      <c r="L373" s="153">
        <v>71900</v>
      </c>
      <c r="M373" s="185">
        <v>0.09</v>
      </c>
    </row>
    <row r="374" spans="2:13" ht="13.5" customHeight="1" x14ac:dyDescent="0.2">
      <c r="B374" s="156" t="s">
        <v>853</v>
      </c>
      <c r="C374" s="210" t="s">
        <v>854</v>
      </c>
      <c r="D374" s="153">
        <v>3300</v>
      </c>
      <c r="E374" s="153">
        <v>23800</v>
      </c>
      <c r="F374" s="185">
        <v>0.14000000000000001</v>
      </c>
      <c r="G374" s="153">
        <v>2500</v>
      </c>
      <c r="H374" s="153">
        <v>21800</v>
      </c>
      <c r="I374" s="185">
        <v>0.11</v>
      </c>
      <c r="J374" s="202" t="s">
        <v>145</v>
      </c>
      <c r="K374" s="153">
        <v>5700</v>
      </c>
      <c r="L374" s="153">
        <v>45600</v>
      </c>
      <c r="M374" s="185">
        <v>0.13</v>
      </c>
    </row>
    <row r="375" spans="2:13" ht="13.5" customHeight="1" x14ac:dyDescent="0.2">
      <c r="B375" s="156" t="s">
        <v>855</v>
      </c>
      <c r="C375" s="210" t="s">
        <v>856</v>
      </c>
      <c r="D375" s="153">
        <v>2500</v>
      </c>
      <c r="E375" s="153">
        <v>27400</v>
      </c>
      <c r="F375" s="185">
        <v>0.09</v>
      </c>
      <c r="G375" s="153">
        <v>1800</v>
      </c>
      <c r="H375" s="153">
        <v>23700</v>
      </c>
      <c r="I375" s="185">
        <v>0.08</v>
      </c>
      <c r="J375" s="202" t="s">
        <v>145</v>
      </c>
      <c r="K375" s="153">
        <v>4300</v>
      </c>
      <c r="L375" s="153">
        <v>51100</v>
      </c>
      <c r="M375" s="185">
        <v>0.08</v>
      </c>
    </row>
    <row r="376" spans="2:13" ht="13.5" customHeight="1" x14ac:dyDescent="0.2">
      <c r="B376" s="156" t="s">
        <v>857</v>
      </c>
      <c r="C376" s="210" t="s">
        <v>858</v>
      </c>
      <c r="D376" s="153">
        <v>4800</v>
      </c>
      <c r="E376" s="153">
        <v>51200</v>
      </c>
      <c r="F376" s="185">
        <v>0.09</v>
      </c>
      <c r="G376" s="153">
        <v>4500</v>
      </c>
      <c r="H376" s="153">
        <v>48700</v>
      </c>
      <c r="I376" s="185">
        <v>0.09</v>
      </c>
      <c r="J376" s="202" t="s">
        <v>145</v>
      </c>
      <c r="K376" s="153">
        <v>9300</v>
      </c>
      <c r="L376" s="153">
        <v>100000</v>
      </c>
      <c r="M376" s="185">
        <v>0.09</v>
      </c>
    </row>
    <row r="377" spans="2:13" ht="13.5" customHeight="1" x14ac:dyDescent="0.2">
      <c r="B377" s="156" t="s">
        <v>859</v>
      </c>
      <c r="C377" s="210" t="s">
        <v>860</v>
      </c>
      <c r="D377" s="153">
        <v>4600</v>
      </c>
      <c r="E377" s="153">
        <v>50700</v>
      </c>
      <c r="F377" s="185">
        <v>0.09</v>
      </c>
      <c r="G377" s="153">
        <v>4500</v>
      </c>
      <c r="H377" s="153">
        <v>49100</v>
      </c>
      <c r="I377" s="185">
        <v>0.09</v>
      </c>
      <c r="J377" s="202" t="s">
        <v>145</v>
      </c>
      <c r="K377" s="153">
        <v>9100</v>
      </c>
      <c r="L377" s="153">
        <v>99800</v>
      </c>
      <c r="M377" s="185">
        <v>0.09</v>
      </c>
    </row>
    <row r="378" spans="2:13" ht="13.5" customHeight="1" x14ac:dyDescent="0.2">
      <c r="B378" s="156" t="s">
        <v>861</v>
      </c>
      <c r="C378" s="210" t="s">
        <v>862</v>
      </c>
      <c r="D378" s="153">
        <v>1800</v>
      </c>
      <c r="E378" s="153">
        <v>20600</v>
      </c>
      <c r="F378" s="185">
        <v>0.09</v>
      </c>
      <c r="G378" s="153">
        <v>1600</v>
      </c>
      <c r="H378" s="153">
        <v>20100</v>
      </c>
      <c r="I378" s="185">
        <v>0.08</v>
      </c>
      <c r="J378" s="202" t="s">
        <v>145</v>
      </c>
      <c r="K378" s="153">
        <v>3300</v>
      </c>
      <c r="L378" s="153">
        <v>40800</v>
      </c>
      <c r="M378" s="185">
        <v>0.08</v>
      </c>
    </row>
    <row r="379" spans="2:13" ht="13.5" customHeight="1" x14ac:dyDescent="0.2">
      <c r="B379" s="156" t="s">
        <v>863</v>
      </c>
      <c r="C379" s="210" t="s">
        <v>864</v>
      </c>
      <c r="D379" s="153">
        <v>3000</v>
      </c>
      <c r="E379" s="153">
        <v>29700</v>
      </c>
      <c r="F379" s="185">
        <v>0.1</v>
      </c>
      <c r="G379" s="153">
        <v>2700</v>
      </c>
      <c r="H379" s="153">
        <v>27100</v>
      </c>
      <c r="I379" s="185">
        <v>0.1</v>
      </c>
      <c r="J379" s="202" t="s">
        <v>145</v>
      </c>
      <c r="K379" s="153">
        <v>5600</v>
      </c>
      <c r="L379" s="153">
        <v>56800</v>
      </c>
      <c r="M379" s="185">
        <v>0.1</v>
      </c>
    </row>
    <row r="380" spans="2:13" ht="13.5" customHeight="1" x14ac:dyDescent="0.2">
      <c r="B380" s="156" t="s">
        <v>865</v>
      </c>
      <c r="C380" s="210" t="s">
        <v>866</v>
      </c>
      <c r="D380" s="153">
        <v>2700</v>
      </c>
      <c r="E380" s="153">
        <v>31400</v>
      </c>
      <c r="F380" s="185">
        <v>0.09</v>
      </c>
      <c r="G380" s="153">
        <v>2400</v>
      </c>
      <c r="H380" s="153">
        <v>30800</v>
      </c>
      <c r="I380" s="185">
        <v>0.08</v>
      </c>
      <c r="J380" s="202" t="s">
        <v>145</v>
      </c>
      <c r="K380" s="153">
        <v>5000</v>
      </c>
      <c r="L380" s="153">
        <v>62200</v>
      </c>
      <c r="M380" s="185">
        <v>0.08</v>
      </c>
    </row>
    <row r="381" spans="2:13" ht="13.5" customHeight="1" x14ac:dyDescent="0.25">
      <c r="B381" s="215" t="s">
        <v>867</v>
      </c>
      <c r="C381" s="216" t="s">
        <v>868</v>
      </c>
      <c r="D381" s="183">
        <v>100500</v>
      </c>
      <c r="E381" s="183">
        <v>1257800</v>
      </c>
      <c r="F381" s="184">
        <v>0.08</v>
      </c>
      <c r="G381" s="183">
        <v>94700</v>
      </c>
      <c r="H381" s="183">
        <v>1213500</v>
      </c>
      <c r="I381" s="184">
        <v>0.08</v>
      </c>
      <c r="J381" s="209" t="s">
        <v>145</v>
      </c>
      <c r="K381" s="183">
        <v>195200</v>
      </c>
      <c r="L381" s="183">
        <v>2471300</v>
      </c>
      <c r="M381" s="184">
        <v>0.08</v>
      </c>
    </row>
    <row r="382" spans="2:13" ht="13.5" customHeight="1" x14ac:dyDescent="0.2">
      <c r="B382" s="156" t="s">
        <v>869</v>
      </c>
      <c r="C382" s="217" t="s">
        <v>870</v>
      </c>
      <c r="D382" s="153">
        <v>4900</v>
      </c>
      <c r="E382" s="153">
        <v>54800</v>
      </c>
      <c r="F382" s="185">
        <v>0.09</v>
      </c>
      <c r="G382" s="153">
        <v>5000</v>
      </c>
      <c r="H382" s="153">
        <v>57000</v>
      </c>
      <c r="I382" s="185">
        <v>0.09</v>
      </c>
      <c r="J382" s="202" t="s">
        <v>145</v>
      </c>
      <c r="K382" s="153">
        <v>10000</v>
      </c>
      <c r="L382" s="153">
        <v>111800</v>
      </c>
      <c r="M382" s="185">
        <v>0.09</v>
      </c>
    </row>
    <row r="383" spans="2:13" ht="13.5" customHeight="1" x14ac:dyDescent="0.2">
      <c r="B383" s="156" t="s">
        <v>871</v>
      </c>
      <c r="C383" s="217" t="s">
        <v>872</v>
      </c>
      <c r="D383" s="153">
        <v>4300</v>
      </c>
      <c r="E383" s="153">
        <v>62200</v>
      </c>
      <c r="F383" s="185">
        <v>7.0000000000000007E-2</v>
      </c>
      <c r="G383" s="153">
        <v>4000</v>
      </c>
      <c r="H383" s="153">
        <v>63300</v>
      </c>
      <c r="I383" s="185">
        <v>0.06</v>
      </c>
      <c r="J383" s="202" t="s">
        <v>145</v>
      </c>
      <c r="K383" s="153">
        <v>8300</v>
      </c>
      <c r="L383" s="153">
        <v>125400</v>
      </c>
      <c r="M383" s="185">
        <v>7.0000000000000007E-2</v>
      </c>
    </row>
    <row r="384" spans="2:13" ht="13.5" customHeight="1" x14ac:dyDescent="0.2">
      <c r="B384" s="156" t="s">
        <v>873</v>
      </c>
      <c r="C384" s="217" t="s">
        <v>874</v>
      </c>
      <c r="D384" s="153">
        <v>1800</v>
      </c>
      <c r="E384" s="153">
        <v>25300</v>
      </c>
      <c r="F384" s="185">
        <v>7.0000000000000007E-2</v>
      </c>
      <c r="G384" s="153">
        <v>1600</v>
      </c>
      <c r="H384" s="153">
        <v>25200</v>
      </c>
      <c r="I384" s="185">
        <v>0.06</v>
      </c>
      <c r="J384" s="202" t="s">
        <v>145</v>
      </c>
      <c r="K384" s="153">
        <v>3400</v>
      </c>
      <c r="L384" s="153">
        <v>50500</v>
      </c>
      <c r="M384" s="185">
        <v>7.0000000000000007E-2</v>
      </c>
    </row>
    <row r="385" spans="2:13" ht="13.5" customHeight="1" x14ac:dyDescent="0.2">
      <c r="B385" s="156" t="s">
        <v>875</v>
      </c>
      <c r="C385" s="217" t="s">
        <v>876</v>
      </c>
      <c r="D385" s="153">
        <v>1500</v>
      </c>
      <c r="E385" s="153">
        <v>18800</v>
      </c>
      <c r="F385" s="185">
        <v>0.08</v>
      </c>
      <c r="G385" s="153">
        <v>1100</v>
      </c>
      <c r="H385" s="153">
        <v>17400</v>
      </c>
      <c r="I385" s="185">
        <v>0.06</v>
      </c>
      <c r="J385" s="202" t="s">
        <v>145</v>
      </c>
      <c r="K385" s="153">
        <v>2700</v>
      </c>
      <c r="L385" s="153">
        <v>36200</v>
      </c>
      <c r="M385" s="185">
        <v>7.0000000000000007E-2</v>
      </c>
    </row>
    <row r="386" spans="2:13" ht="13.5" customHeight="1" x14ac:dyDescent="0.2">
      <c r="B386" s="156" t="s">
        <v>877</v>
      </c>
      <c r="C386" s="217" t="s">
        <v>878</v>
      </c>
      <c r="D386" s="153">
        <v>800</v>
      </c>
      <c r="E386" s="153">
        <v>11800</v>
      </c>
      <c r="F386" s="185">
        <v>7.0000000000000007E-2</v>
      </c>
      <c r="G386" s="153">
        <v>700</v>
      </c>
      <c r="H386" s="153">
        <v>11200</v>
      </c>
      <c r="I386" s="185">
        <v>0.06</v>
      </c>
      <c r="J386" s="202" t="s">
        <v>145</v>
      </c>
      <c r="K386" s="153">
        <v>1500</v>
      </c>
      <c r="L386" s="153">
        <v>23000</v>
      </c>
      <c r="M386" s="185">
        <v>7.0000000000000007E-2</v>
      </c>
    </row>
    <row r="387" spans="2:13" ht="13.5" customHeight="1" x14ac:dyDescent="0.2">
      <c r="B387" s="156" t="s">
        <v>879</v>
      </c>
      <c r="C387" s="217" t="s">
        <v>880</v>
      </c>
      <c r="D387" s="153">
        <v>2200</v>
      </c>
      <c r="E387" s="153">
        <v>31600</v>
      </c>
      <c r="F387" s="185">
        <v>7.0000000000000007E-2</v>
      </c>
      <c r="G387" s="153">
        <v>1500</v>
      </c>
      <c r="H387" s="153">
        <v>28900</v>
      </c>
      <c r="I387" s="185">
        <v>0.05</v>
      </c>
      <c r="J387" s="202" t="s">
        <v>145</v>
      </c>
      <c r="K387" s="153">
        <v>3700</v>
      </c>
      <c r="L387" s="153">
        <v>60400</v>
      </c>
      <c r="M387" s="185">
        <v>0.06</v>
      </c>
    </row>
    <row r="388" spans="2:13" ht="13.5" customHeight="1" x14ac:dyDescent="0.2">
      <c r="B388" s="156" t="s">
        <v>881</v>
      </c>
      <c r="C388" s="217" t="s">
        <v>882</v>
      </c>
      <c r="D388" s="153">
        <v>2400</v>
      </c>
      <c r="E388" s="153">
        <v>32800</v>
      </c>
      <c r="F388" s="185">
        <v>7.0000000000000007E-2</v>
      </c>
      <c r="G388" s="153">
        <v>2300</v>
      </c>
      <c r="H388" s="153">
        <v>30300</v>
      </c>
      <c r="I388" s="185">
        <v>0.08</v>
      </c>
      <c r="J388" s="202" t="s">
        <v>145</v>
      </c>
      <c r="K388" s="153">
        <v>4700</v>
      </c>
      <c r="L388" s="153">
        <v>63200</v>
      </c>
      <c r="M388" s="185">
        <v>7.0000000000000007E-2</v>
      </c>
    </row>
    <row r="389" spans="2:13" ht="13.5" customHeight="1" x14ac:dyDescent="0.2">
      <c r="B389" s="156" t="s">
        <v>883</v>
      </c>
      <c r="C389" s="217" t="s">
        <v>884</v>
      </c>
      <c r="D389" s="153">
        <v>2000</v>
      </c>
      <c r="E389" s="153">
        <v>27100</v>
      </c>
      <c r="F389" s="185">
        <v>7.0000000000000007E-2</v>
      </c>
      <c r="G389" s="153">
        <v>2000</v>
      </c>
      <c r="H389" s="153">
        <v>25500</v>
      </c>
      <c r="I389" s="185">
        <v>0.08</v>
      </c>
      <c r="J389" s="202" t="s">
        <v>145</v>
      </c>
      <c r="K389" s="153">
        <v>4000</v>
      </c>
      <c r="L389" s="153">
        <v>52600</v>
      </c>
      <c r="M389" s="185">
        <v>0.08</v>
      </c>
    </row>
    <row r="390" spans="2:13" ht="13.5" customHeight="1" x14ac:dyDescent="0.2">
      <c r="B390" s="156" t="s">
        <v>885</v>
      </c>
      <c r="C390" s="217" t="s">
        <v>886</v>
      </c>
      <c r="D390" s="153">
        <v>2000</v>
      </c>
      <c r="E390" s="153">
        <v>25500</v>
      </c>
      <c r="F390" s="185">
        <v>0.08</v>
      </c>
      <c r="G390" s="153">
        <v>1800</v>
      </c>
      <c r="H390" s="153">
        <v>23600</v>
      </c>
      <c r="I390" s="185">
        <v>0.08</v>
      </c>
      <c r="J390" s="202" t="s">
        <v>145</v>
      </c>
      <c r="K390" s="153">
        <v>3800</v>
      </c>
      <c r="L390" s="153">
        <v>49100</v>
      </c>
      <c r="M390" s="185">
        <v>0.08</v>
      </c>
    </row>
    <row r="391" spans="2:13" ht="13.5" customHeight="1" x14ac:dyDescent="0.2">
      <c r="B391" s="156" t="s">
        <v>887</v>
      </c>
      <c r="C391" s="217" t="s">
        <v>888</v>
      </c>
      <c r="D391" s="153">
        <v>2100</v>
      </c>
      <c r="E391" s="153">
        <v>25600</v>
      </c>
      <c r="F391" s="185">
        <v>0.08</v>
      </c>
      <c r="G391" s="153">
        <v>1700</v>
      </c>
      <c r="H391" s="153">
        <v>23500</v>
      </c>
      <c r="I391" s="185">
        <v>7.0000000000000007E-2</v>
      </c>
      <c r="J391" s="202" t="s">
        <v>145</v>
      </c>
      <c r="K391" s="153">
        <v>3800</v>
      </c>
      <c r="L391" s="153">
        <v>49000</v>
      </c>
      <c r="M391" s="185">
        <v>0.08</v>
      </c>
    </row>
    <row r="392" spans="2:13" ht="13.5" customHeight="1" x14ac:dyDescent="0.2">
      <c r="B392" s="156" t="s">
        <v>889</v>
      </c>
      <c r="C392" s="217" t="s">
        <v>890</v>
      </c>
      <c r="D392" s="153">
        <v>2000</v>
      </c>
      <c r="E392" s="153">
        <v>21600</v>
      </c>
      <c r="F392" s="185">
        <v>0.09</v>
      </c>
      <c r="G392" s="153">
        <v>1900</v>
      </c>
      <c r="H392" s="153">
        <v>20300</v>
      </c>
      <c r="I392" s="185">
        <v>0.09</v>
      </c>
      <c r="J392" s="202" t="s">
        <v>145</v>
      </c>
      <c r="K392" s="153">
        <v>3900</v>
      </c>
      <c r="L392" s="153">
        <v>42000</v>
      </c>
      <c r="M392" s="185">
        <v>0.09</v>
      </c>
    </row>
    <row r="393" spans="2:13" ht="13.5" customHeight="1" x14ac:dyDescent="0.2">
      <c r="B393" s="156" t="s">
        <v>891</v>
      </c>
      <c r="C393" s="217" t="s">
        <v>892</v>
      </c>
      <c r="D393" s="153">
        <v>12000</v>
      </c>
      <c r="E393" s="153">
        <v>126300</v>
      </c>
      <c r="F393" s="185">
        <v>0.09</v>
      </c>
      <c r="G393" s="153">
        <v>12500</v>
      </c>
      <c r="H393" s="153">
        <v>122700</v>
      </c>
      <c r="I393" s="185">
        <v>0.1</v>
      </c>
      <c r="J393" s="202" t="s">
        <v>145</v>
      </c>
      <c r="K393" s="153">
        <v>24500</v>
      </c>
      <c r="L393" s="153">
        <v>249000</v>
      </c>
      <c r="M393" s="185">
        <v>0.1</v>
      </c>
    </row>
    <row r="394" spans="2:13" ht="13.5" customHeight="1" x14ac:dyDescent="0.2">
      <c r="B394" s="156" t="s">
        <v>893</v>
      </c>
      <c r="C394" s="217" t="s">
        <v>894</v>
      </c>
      <c r="D394" s="153">
        <v>400</v>
      </c>
      <c r="E394" s="153">
        <v>6400</v>
      </c>
      <c r="F394" s="185">
        <v>0.06</v>
      </c>
      <c r="G394" s="153">
        <v>300</v>
      </c>
      <c r="H394" s="153">
        <v>5700</v>
      </c>
      <c r="I394" s="185">
        <v>0.05</v>
      </c>
      <c r="J394" s="202" t="s">
        <v>145</v>
      </c>
      <c r="K394" s="153">
        <v>600</v>
      </c>
      <c r="L394" s="153">
        <v>12100</v>
      </c>
      <c r="M394" s="185">
        <v>0.05</v>
      </c>
    </row>
    <row r="395" spans="2:13" ht="13.5" customHeight="1" x14ac:dyDescent="0.2">
      <c r="B395" s="156" t="s">
        <v>895</v>
      </c>
      <c r="C395" s="217" t="s">
        <v>896</v>
      </c>
      <c r="D395" s="153">
        <v>2600</v>
      </c>
      <c r="E395" s="153">
        <v>37900</v>
      </c>
      <c r="F395" s="185">
        <v>7.0000000000000007E-2</v>
      </c>
      <c r="G395" s="153">
        <v>2700</v>
      </c>
      <c r="H395" s="153">
        <v>37600</v>
      </c>
      <c r="I395" s="185">
        <v>7.0000000000000007E-2</v>
      </c>
      <c r="J395" s="202" t="s">
        <v>145</v>
      </c>
      <c r="K395" s="153">
        <v>5300</v>
      </c>
      <c r="L395" s="153">
        <v>75500</v>
      </c>
      <c r="M395" s="185">
        <v>7.0000000000000007E-2</v>
      </c>
    </row>
    <row r="396" spans="2:13" ht="13.5" customHeight="1" x14ac:dyDescent="0.2">
      <c r="B396" s="156" t="s">
        <v>897</v>
      </c>
      <c r="C396" s="217" t="s">
        <v>898</v>
      </c>
      <c r="D396" s="153">
        <v>5500</v>
      </c>
      <c r="E396" s="153">
        <v>81900</v>
      </c>
      <c r="F396" s="185">
        <v>7.0000000000000007E-2</v>
      </c>
      <c r="G396" s="153">
        <v>5200</v>
      </c>
      <c r="H396" s="153">
        <v>78800</v>
      </c>
      <c r="I396" s="185">
        <v>7.0000000000000007E-2</v>
      </c>
      <c r="J396" s="202" t="s">
        <v>145</v>
      </c>
      <c r="K396" s="153">
        <v>10600</v>
      </c>
      <c r="L396" s="153">
        <v>160700</v>
      </c>
      <c r="M396" s="185">
        <v>7.0000000000000007E-2</v>
      </c>
    </row>
    <row r="397" spans="2:13" ht="13.5" customHeight="1" x14ac:dyDescent="0.2">
      <c r="B397" s="156" t="s">
        <v>899</v>
      </c>
      <c r="C397" s="217" t="s">
        <v>900</v>
      </c>
      <c r="D397" s="153">
        <v>13200</v>
      </c>
      <c r="E397" s="153">
        <v>137900</v>
      </c>
      <c r="F397" s="185">
        <v>0.1</v>
      </c>
      <c r="G397" s="153">
        <v>13400</v>
      </c>
      <c r="H397" s="153">
        <v>135700</v>
      </c>
      <c r="I397" s="185">
        <v>0.1</v>
      </c>
      <c r="J397" s="202" t="s">
        <v>145</v>
      </c>
      <c r="K397" s="153">
        <v>26500</v>
      </c>
      <c r="L397" s="153">
        <v>273600</v>
      </c>
      <c r="M397" s="185">
        <v>0.1</v>
      </c>
    </row>
    <row r="398" spans="2:13" ht="13.5" customHeight="1" x14ac:dyDescent="0.2">
      <c r="B398" s="156" t="s">
        <v>901</v>
      </c>
      <c r="C398" s="217" t="s">
        <v>902</v>
      </c>
      <c r="D398" s="153">
        <v>4400</v>
      </c>
      <c r="E398" s="153">
        <v>54800</v>
      </c>
      <c r="F398" s="185">
        <v>0.08</v>
      </c>
      <c r="G398" s="153">
        <v>3800</v>
      </c>
      <c r="H398" s="153">
        <v>53600</v>
      </c>
      <c r="I398" s="185">
        <v>7.0000000000000007E-2</v>
      </c>
      <c r="J398" s="202" t="s">
        <v>145</v>
      </c>
      <c r="K398" s="153">
        <v>8200</v>
      </c>
      <c r="L398" s="153">
        <v>108500</v>
      </c>
      <c r="M398" s="185">
        <v>0.08</v>
      </c>
    </row>
    <row r="399" spans="2:13" ht="13.5" customHeight="1" x14ac:dyDescent="0.2">
      <c r="B399" s="156" t="s">
        <v>903</v>
      </c>
      <c r="C399" s="217" t="s">
        <v>904</v>
      </c>
      <c r="D399" s="153">
        <v>1300</v>
      </c>
      <c r="E399" s="153">
        <v>17800</v>
      </c>
      <c r="F399" s="185">
        <v>7.0000000000000007E-2</v>
      </c>
      <c r="G399" s="153">
        <v>1100</v>
      </c>
      <c r="H399" s="153">
        <v>16200</v>
      </c>
      <c r="I399" s="185">
        <v>7.0000000000000007E-2</v>
      </c>
      <c r="J399" s="202" t="s">
        <v>145</v>
      </c>
      <c r="K399" s="153">
        <v>2400</v>
      </c>
      <c r="L399" s="153">
        <v>34000</v>
      </c>
      <c r="M399" s="185">
        <v>7.0000000000000007E-2</v>
      </c>
    </row>
    <row r="400" spans="2:13" ht="13.5" customHeight="1" x14ac:dyDescent="0.2">
      <c r="B400" s="156" t="s">
        <v>905</v>
      </c>
      <c r="C400" s="217" t="s">
        <v>906</v>
      </c>
      <c r="D400" s="153">
        <v>1800</v>
      </c>
      <c r="E400" s="153">
        <v>24200</v>
      </c>
      <c r="F400" s="185">
        <v>7.0000000000000007E-2</v>
      </c>
      <c r="G400" s="153">
        <v>1700</v>
      </c>
      <c r="H400" s="153">
        <v>21700</v>
      </c>
      <c r="I400" s="185">
        <v>0.08</v>
      </c>
      <c r="J400" s="202" t="s">
        <v>145</v>
      </c>
      <c r="K400" s="153">
        <v>3500</v>
      </c>
      <c r="L400" s="153">
        <v>45900</v>
      </c>
      <c r="M400" s="185">
        <v>0.08</v>
      </c>
    </row>
    <row r="401" spans="2:13" ht="13.5" customHeight="1" x14ac:dyDescent="0.2">
      <c r="B401" s="156" t="s">
        <v>907</v>
      </c>
      <c r="C401" s="217" t="s">
        <v>908</v>
      </c>
      <c r="D401" s="153">
        <v>1400</v>
      </c>
      <c r="E401" s="153">
        <v>20900</v>
      </c>
      <c r="F401" s="185">
        <v>7.0000000000000007E-2</v>
      </c>
      <c r="G401" s="153">
        <v>1100</v>
      </c>
      <c r="H401" s="153">
        <v>21200</v>
      </c>
      <c r="I401" s="185">
        <v>0.05</v>
      </c>
      <c r="J401" s="202" t="s">
        <v>145</v>
      </c>
      <c r="K401" s="153">
        <v>2500</v>
      </c>
      <c r="L401" s="153">
        <v>42100</v>
      </c>
      <c r="M401" s="185">
        <v>0.06</v>
      </c>
    </row>
    <row r="402" spans="2:13" ht="13.5" customHeight="1" x14ac:dyDescent="0.2">
      <c r="B402" s="156" t="s">
        <v>909</v>
      </c>
      <c r="C402" s="217" t="s">
        <v>910</v>
      </c>
      <c r="D402" s="153">
        <v>2200</v>
      </c>
      <c r="E402" s="153">
        <v>29000</v>
      </c>
      <c r="F402" s="185">
        <v>7.0000000000000007E-2</v>
      </c>
      <c r="G402" s="153">
        <v>2000</v>
      </c>
      <c r="H402" s="153">
        <v>27100</v>
      </c>
      <c r="I402" s="185">
        <v>7.0000000000000007E-2</v>
      </c>
      <c r="J402" s="202" t="s">
        <v>145</v>
      </c>
      <c r="K402" s="153">
        <v>4100</v>
      </c>
      <c r="L402" s="153">
        <v>56100</v>
      </c>
      <c r="M402" s="185">
        <v>7.0000000000000007E-2</v>
      </c>
    </row>
    <row r="403" spans="2:13" ht="13.5" customHeight="1" x14ac:dyDescent="0.2">
      <c r="B403" s="156" t="s">
        <v>911</v>
      </c>
      <c r="C403" s="217" t="s">
        <v>912</v>
      </c>
      <c r="D403" s="153">
        <v>6000</v>
      </c>
      <c r="E403" s="153">
        <v>80700</v>
      </c>
      <c r="F403" s="185">
        <v>7.0000000000000007E-2</v>
      </c>
      <c r="G403" s="153">
        <v>5600</v>
      </c>
      <c r="H403" s="153">
        <v>78600</v>
      </c>
      <c r="I403" s="185">
        <v>7.0000000000000007E-2</v>
      </c>
      <c r="J403" s="202" t="s">
        <v>145</v>
      </c>
      <c r="K403" s="153">
        <v>11600</v>
      </c>
      <c r="L403" s="153">
        <v>159300</v>
      </c>
      <c r="M403" s="185">
        <v>7.0000000000000007E-2</v>
      </c>
    </row>
    <row r="404" spans="2:13" ht="13.5" customHeight="1" x14ac:dyDescent="0.2">
      <c r="B404" s="156" t="s">
        <v>913</v>
      </c>
      <c r="C404" s="210" t="s">
        <v>914</v>
      </c>
      <c r="D404" s="153">
        <v>400</v>
      </c>
      <c r="E404" s="153">
        <v>5400</v>
      </c>
      <c r="F404" s="185">
        <v>0.08</v>
      </c>
      <c r="G404" s="153">
        <v>300</v>
      </c>
      <c r="H404" s="153">
        <v>5100</v>
      </c>
      <c r="I404" s="185">
        <v>0.06</v>
      </c>
      <c r="J404" s="202" t="s">
        <v>145</v>
      </c>
      <c r="K404" s="153">
        <v>700</v>
      </c>
      <c r="L404" s="153">
        <v>10400</v>
      </c>
      <c r="M404" s="185">
        <v>7.0000000000000007E-2</v>
      </c>
    </row>
    <row r="405" spans="2:13" ht="13.5" customHeight="1" x14ac:dyDescent="0.2">
      <c r="B405" s="156" t="s">
        <v>915</v>
      </c>
      <c r="C405" s="217" t="s">
        <v>916</v>
      </c>
      <c r="D405" s="153">
        <v>2600</v>
      </c>
      <c r="E405" s="153">
        <v>34400</v>
      </c>
      <c r="F405" s="185">
        <v>0.08</v>
      </c>
      <c r="G405" s="153">
        <v>2200</v>
      </c>
      <c r="H405" s="153">
        <v>32900</v>
      </c>
      <c r="I405" s="185">
        <v>7.0000000000000007E-2</v>
      </c>
      <c r="J405" s="202" t="s">
        <v>145</v>
      </c>
      <c r="K405" s="153">
        <v>4800</v>
      </c>
      <c r="L405" s="153">
        <v>67300</v>
      </c>
      <c r="M405" s="185">
        <v>7.0000000000000007E-2</v>
      </c>
    </row>
    <row r="406" spans="2:13" ht="13.5" customHeight="1" x14ac:dyDescent="0.2">
      <c r="B406" s="156" t="s">
        <v>917</v>
      </c>
      <c r="C406" s="217" t="s">
        <v>918</v>
      </c>
      <c r="D406" s="153">
        <v>3900</v>
      </c>
      <c r="E406" s="153">
        <v>43800</v>
      </c>
      <c r="F406" s="185">
        <v>0.09</v>
      </c>
      <c r="G406" s="153">
        <v>3700</v>
      </c>
      <c r="H406" s="153">
        <v>41300</v>
      </c>
      <c r="I406" s="185">
        <v>0.09</v>
      </c>
      <c r="J406" s="202" t="s">
        <v>145</v>
      </c>
      <c r="K406" s="153">
        <v>7600</v>
      </c>
      <c r="L406" s="153">
        <v>85100</v>
      </c>
      <c r="M406" s="185">
        <v>0.09</v>
      </c>
    </row>
    <row r="407" spans="2:13" ht="13.5" customHeight="1" x14ac:dyDescent="0.2">
      <c r="B407" s="156" t="s">
        <v>919</v>
      </c>
      <c r="C407" s="217" t="s">
        <v>920</v>
      </c>
      <c r="D407" s="153">
        <v>1800</v>
      </c>
      <c r="E407" s="153">
        <v>25900</v>
      </c>
      <c r="F407" s="185">
        <v>7.0000000000000007E-2</v>
      </c>
      <c r="G407" s="153">
        <v>1500</v>
      </c>
      <c r="H407" s="153">
        <v>23700</v>
      </c>
      <c r="I407" s="185">
        <v>0.06</v>
      </c>
      <c r="J407" s="202" t="s">
        <v>145</v>
      </c>
      <c r="K407" s="153">
        <v>3300</v>
      </c>
      <c r="L407" s="153">
        <v>49500</v>
      </c>
      <c r="M407" s="185">
        <v>7.0000000000000007E-2</v>
      </c>
    </row>
    <row r="408" spans="2:13" ht="13.5" customHeight="1" x14ac:dyDescent="0.2">
      <c r="B408" s="156" t="s">
        <v>921</v>
      </c>
      <c r="C408" s="217" t="s">
        <v>922</v>
      </c>
      <c r="D408" s="153">
        <v>300</v>
      </c>
      <c r="E408" s="153">
        <v>6300</v>
      </c>
      <c r="F408" s="185">
        <v>0.05</v>
      </c>
      <c r="G408" s="153">
        <v>300</v>
      </c>
      <c r="H408" s="153">
        <v>6000</v>
      </c>
      <c r="I408" s="185">
        <v>0.04</v>
      </c>
      <c r="J408" s="202" t="s">
        <v>145</v>
      </c>
      <c r="K408" s="153">
        <v>600</v>
      </c>
      <c r="L408" s="153">
        <v>12300</v>
      </c>
      <c r="M408" s="185">
        <v>0.05</v>
      </c>
    </row>
    <row r="409" spans="2:13" ht="13.5" customHeight="1" x14ac:dyDescent="0.2">
      <c r="B409" s="156" t="s">
        <v>923</v>
      </c>
      <c r="C409" s="217" t="s">
        <v>924</v>
      </c>
      <c r="D409" s="153">
        <v>2000</v>
      </c>
      <c r="E409" s="153">
        <v>23600</v>
      </c>
      <c r="F409" s="185">
        <v>0.09</v>
      </c>
      <c r="G409" s="153">
        <v>2100</v>
      </c>
      <c r="H409" s="153">
        <v>22200</v>
      </c>
      <c r="I409" s="185">
        <v>0.09</v>
      </c>
      <c r="J409" s="202" t="s">
        <v>145</v>
      </c>
      <c r="K409" s="153">
        <v>4100</v>
      </c>
      <c r="L409" s="153">
        <v>45800</v>
      </c>
      <c r="M409" s="185">
        <v>0.09</v>
      </c>
    </row>
    <row r="410" spans="2:13" ht="13.5" customHeight="1" x14ac:dyDescent="0.2">
      <c r="B410" s="156" t="s">
        <v>925</v>
      </c>
      <c r="C410" s="217" t="s">
        <v>926</v>
      </c>
      <c r="D410" s="153">
        <v>6500</v>
      </c>
      <c r="E410" s="153">
        <v>76800</v>
      </c>
      <c r="F410" s="185">
        <v>0.08</v>
      </c>
      <c r="G410" s="153">
        <v>5900</v>
      </c>
      <c r="H410" s="153">
        <v>73500</v>
      </c>
      <c r="I410" s="185">
        <v>0.08</v>
      </c>
      <c r="J410" s="202" t="s">
        <v>145</v>
      </c>
      <c r="K410" s="153">
        <v>12300</v>
      </c>
      <c r="L410" s="153">
        <v>150300</v>
      </c>
      <c r="M410" s="185">
        <v>0.08</v>
      </c>
    </row>
    <row r="411" spans="2:13" ht="13.5" customHeight="1" x14ac:dyDescent="0.2">
      <c r="B411" s="156" t="s">
        <v>927</v>
      </c>
      <c r="C411" s="217" t="s">
        <v>928</v>
      </c>
      <c r="D411" s="153">
        <v>1800</v>
      </c>
      <c r="E411" s="153">
        <v>20700</v>
      </c>
      <c r="F411" s="185">
        <v>0.09</v>
      </c>
      <c r="G411" s="153">
        <v>1600</v>
      </c>
      <c r="H411" s="153">
        <v>19600</v>
      </c>
      <c r="I411" s="185">
        <v>0.08</v>
      </c>
      <c r="J411" s="202" t="s">
        <v>145</v>
      </c>
      <c r="K411" s="153">
        <v>3400</v>
      </c>
      <c r="L411" s="153">
        <v>40300</v>
      </c>
      <c r="M411" s="185">
        <v>0.08</v>
      </c>
    </row>
    <row r="412" spans="2:13" ht="13.5" customHeight="1" x14ac:dyDescent="0.2">
      <c r="B412" s="156" t="s">
        <v>929</v>
      </c>
      <c r="C412" s="217" t="s">
        <v>930</v>
      </c>
      <c r="D412" s="153">
        <v>1600</v>
      </c>
      <c r="E412" s="153">
        <v>22100</v>
      </c>
      <c r="F412" s="185">
        <v>7.0000000000000007E-2</v>
      </c>
      <c r="G412" s="153">
        <v>1400</v>
      </c>
      <c r="H412" s="153">
        <v>19800</v>
      </c>
      <c r="I412" s="185">
        <v>7.0000000000000007E-2</v>
      </c>
      <c r="J412" s="202" t="s">
        <v>145</v>
      </c>
      <c r="K412" s="153">
        <v>3000</v>
      </c>
      <c r="L412" s="153">
        <v>41900</v>
      </c>
      <c r="M412" s="185">
        <v>7.0000000000000007E-2</v>
      </c>
    </row>
    <row r="413" spans="2:13" ht="13.5" customHeight="1" x14ac:dyDescent="0.2">
      <c r="B413" s="156" t="s">
        <v>931</v>
      </c>
      <c r="C413" s="217" t="s">
        <v>932</v>
      </c>
      <c r="D413" s="153">
        <v>2900</v>
      </c>
      <c r="E413" s="153">
        <v>43900</v>
      </c>
      <c r="F413" s="185">
        <v>7.0000000000000007E-2</v>
      </c>
      <c r="G413" s="153">
        <v>3000</v>
      </c>
      <c r="H413" s="153">
        <v>44500</v>
      </c>
      <c r="I413" s="185">
        <v>7.0000000000000007E-2</v>
      </c>
      <c r="J413" s="202" t="s">
        <v>145</v>
      </c>
      <c r="K413" s="153">
        <v>5900</v>
      </c>
      <c r="L413" s="153">
        <v>88400</v>
      </c>
      <c r="M413" s="185">
        <v>7.0000000000000007E-2</v>
      </c>
    </row>
    <row r="414" spans="2:13" ht="13.5" customHeight="1" x14ac:dyDescent="0.25">
      <c r="B414" s="215" t="s">
        <v>933</v>
      </c>
      <c r="C414" s="216" t="s">
        <v>934</v>
      </c>
      <c r="D414" s="183">
        <v>34700</v>
      </c>
      <c r="E414" s="183">
        <v>412500</v>
      </c>
      <c r="F414" s="184">
        <v>0.08</v>
      </c>
      <c r="G414" s="183">
        <v>33300</v>
      </c>
      <c r="H414" s="183">
        <v>378600</v>
      </c>
      <c r="I414" s="184">
        <v>0.09</v>
      </c>
      <c r="J414" s="209" t="s">
        <v>145</v>
      </c>
      <c r="K414" s="183">
        <v>68000</v>
      </c>
      <c r="L414" s="183">
        <v>791100</v>
      </c>
      <c r="M414" s="184">
        <v>0.09</v>
      </c>
    </row>
    <row r="415" spans="2:13" ht="13.5" customHeight="1" x14ac:dyDescent="0.2">
      <c r="B415" s="156" t="s">
        <v>935</v>
      </c>
      <c r="C415" s="217" t="s">
        <v>936</v>
      </c>
      <c r="D415" s="153">
        <v>2900</v>
      </c>
      <c r="E415" s="153">
        <v>33800</v>
      </c>
      <c r="F415" s="185">
        <v>0.09</v>
      </c>
      <c r="G415" s="153">
        <v>2700</v>
      </c>
      <c r="H415" s="153">
        <v>31200</v>
      </c>
      <c r="I415" s="185">
        <v>0.09</v>
      </c>
      <c r="J415" s="202" t="s">
        <v>145</v>
      </c>
      <c r="K415" s="153">
        <v>5700</v>
      </c>
      <c r="L415" s="153">
        <v>65000</v>
      </c>
      <c r="M415" s="185">
        <v>0.09</v>
      </c>
    </row>
    <row r="416" spans="2:13" ht="13.5" customHeight="1" x14ac:dyDescent="0.2">
      <c r="B416" s="156" t="s">
        <v>937</v>
      </c>
      <c r="C416" s="217" t="s">
        <v>938</v>
      </c>
      <c r="D416" s="153">
        <v>3000</v>
      </c>
      <c r="E416" s="153">
        <v>34500</v>
      </c>
      <c r="F416" s="185">
        <v>0.09</v>
      </c>
      <c r="G416" s="153">
        <v>3000</v>
      </c>
      <c r="H416" s="153">
        <v>30200</v>
      </c>
      <c r="I416" s="185">
        <v>0.1</v>
      </c>
      <c r="J416" s="202" t="s">
        <v>145</v>
      </c>
      <c r="K416" s="153">
        <v>6100</v>
      </c>
      <c r="L416" s="153">
        <v>64700</v>
      </c>
      <c r="M416" s="185">
        <v>0.09</v>
      </c>
    </row>
    <row r="417" spans="2:18" ht="13.5" customHeight="1" x14ac:dyDescent="0.2">
      <c r="B417" s="156" t="s">
        <v>939</v>
      </c>
      <c r="C417" s="217" t="s">
        <v>940</v>
      </c>
      <c r="D417" s="153">
        <v>3600</v>
      </c>
      <c r="E417" s="153">
        <v>48600</v>
      </c>
      <c r="F417" s="185">
        <v>7.0000000000000007E-2</v>
      </c>
      <c r="G417" s="153">
        <v>3300</v>
      </c>
      <c r="H417" s="153">
        <v>46300</v>
      </c>
      <c r="I417" s="185">
        <v>7.0000000000000007E-2</v>
      </c>
      <c r="J417" s="202" t="s">
        <v>145</v>
      </c>
      <c r="K417" s="153">
        <v>6900</v>
      </c>
      <c r="L417" s="153">
        <v>94900</v>
      </c>
      <c r="M417" s="185">
        <v>7.0000000000000007E-2</v>
      </c>
    </row>
    <row r="418" spans="2:18" ht="13.5" customHeight="1" x14ac:dyDescent="0.2">
      <c r="B418" s="156" t="s">
        <v>941</v>
      </c>
      <c r="C418" s="217" t="s">
        <v>942</v>
      </c>
      <c r="D418" s="153">
        <v>7000</v>
      </c>
      <c r="E418" s="153">
        <v>75100</v>
      </c>
      <c r="F418" s="185">
        <v>0.09</v>
      </c>
      <c r="G418" s="153">
        <v>7100</v>
      </c>
      <c r="H418" s="153">
        <v>72100</v>
      </c>
      <c r="I418" s="185">
        <v>0.1</v>
      </c>
      <c r="J418" s="202" t="s">
        <v>145</v>
      </c>
      <c r="K418" s="153">
        <v>14100</v>
      </c>
      <c r="L418" s="153">
        <v>147200</v>
      </c>
      <c r="M418" s="185">
        <v>0.1</v>
      </c>
    </row>
    <row r="419" spans="2:18" ht="13.5" customHeight="1" x14ac:dyDescent="0.2">
      <c r="B419" s="156" t="s">
        <v>943</v>
      </c>
      <c r="C419" s="210" t="s">
        <v>944</v>
      </c>
      <c r="D419" s="153">
        <v>2500</v>
      </c>
      <c r="E419" s="153">
        <v>28400</v>
      </c>
      <c r="F419" s="185">
        <v>0.09</v>
      </c>
      <c r="G419" s="153">
        <v>2400</v>
      </c>
      <c r="H419" s="153">
        <v>24800</v>
      </c>
      <c r="I419" s="185">
        <v>0.1</v>
      </c>
      <c r="J419" s="202" t="s">
        <v>145</v>
      </c>
      <c r="K419" s="153">
        <v>4900</v>
      </c>
      <c r="L419" s="153">
        <v>53200</v>
      </c>
      <c r="M419" s="185">
        <v>0.09</v>
      </c>
    </row>
    <row r="420" spans="2:18" ht="13.5" customHeight="1" x14ac:dyDescent="0.2">
      <c r="B420" s="156" t="s">
        <v>945</v>
      </c>
      <c r="C420" s="210" t="s">
        <v>946</v>
      </c>
      <c r="D420" s="153">
        <v>2400</v>
      </c>
      <c r="E420" s="153">
        <v>31300</v>
      </c>
      <c r="F420" s="185">
        <v>0.08</v>
      </c>
      <c r="G420" s="153">
        <v>2400</v>
      </c>
      <c r="H420" s="153">
        <v>28300</v>
      </c>
      <c r="I420" s="185">
        <v>0.08</v>
      </c>
      <c r="J420" s="202" t="s">
        <v>145</v>
      </c>
      <c r="K420" s="153">
        <v>4800</v>
      </c>
      <c r="L420" s="153">
        <v>59600</v>
      </c>
      <c r="M420" s="185">
        <v>0.08</v>
      </c>
    </row>
    <row r="421" spans="2:18" ht="13.5" customHeight="1" x14ac:dyDescent="0.2">
      <c r="B421" s="156" t="s">
        <v>947</v>
      </c>
      <c r="C421" s="217" t="s">
        <v>948</v>
      </c>
      <c r="D421" s="153">
        <v>1800</v>
      </c>
      <c r="E421" s="153">
        <v>24100</v>
      </c>
      <c r="F421" s="185">
        <v>7.0000000000000007E-2</v>
      </c>
      <c r="G421" s="153">
        <v>1700</v>
      </c>
      <c r="H421" s="153">
        <v>21400</v>
      </c>
      <c r="I421" s="185">
        <v>0.08</v>
      </c>
      <c r="J421" s="202" t="s">
        <v>145</v>
      </c>
      <c r="K421" s="153">
        <v>3400</v>
      </c>
      <c r="L421" s="153">
        <v>45500</v>
      </c>
      <c r="M421" s="185">
        <v>0.08</v>
      </c>
    </row>
    <row r="422" spans="2:18" ht="13.5" customHeight="1" x14ac:dyDescent="0.2">
      <c r="B422" s="156" t="s">
        <v>949</v>
      </c>
      <c r="C422" s="217" t="s">
        <v>950</v>
      </c>
      <c r="D422" s="153">
        <v>2900</v>
      </c>
      <c r="E422" s="153">
        <v>34800</v>
      </c>
      <c r="F422" s="185">
        <v>0.08</v>
      </c>
      <c r="G422" s="153">
        <v>2600</v>
      </c>
      <c r="H422" s="153">
        <v>31300</v>
      </c>
      <c r="I422" s="185">
        <v>0.08</v>
      </c>
      <c r="J422" s="202" t="s">
        <v>145</v>
      </c>
      <c r="K422" s="153">
        <v>5500</v>
      </c>
      <c r="L422" s="153">
        <v>66100</v>
      </c>
      <c r="M422" s="185">
        <v>0.08</v>
      </c>
    </row>
    <row r="423" spans="2:18" ht="13.5" customHeight="1" x14ac:dyDescent="0.2">
      <c r="B423" s="156" t="s">
        <v>951</v>
      </c>
      <c r="C423" s="217" t="s">
        <v>952</v>
      </c>
      <c r="D423" s="153">
        <v>2800</v>
      </c>
      <c r="E423" s="153">
        <v>31100</v>
      </c>
      <c r="F423" s="185">
        <v>0.09</v>
      </c>
      <c r="G423" s="153">
        <v>2600</v>
      </c>
      <c r="H423" s="153">
        <v>28500</v>
      </c>
      <c r="I423" s="185">
        <v>0.09</v>
      </c>
      <c r="J423" s="202" t="s">
        <v>145</v>
      </c>
      <c r="K423" s="153">
        <v>5300</v>
      </c>
      <c r="L423" s="153">
        <v>59600</v>
      </c>
      <c r="M423" s="185">
        <v>0.09</v>
      </c>
    </row>
    <row r="424" spans="2:18" ht="13.5" customHeight="1" x14ac:dyDescent="0.2">
      <c r="B424" s="156" t="s">
        <v>953</v>
      </c>
      <c r="C424" s="217" t="s">
        <v>954</v>
      </c>
      <c r="D424" s="153">
        <v>2400</v>
      </c>
      <c r="E424" s="153">
        <v>32800</v>
      </c>
      <c r="F424" s="185">
        <v>7.0000000000000007E-2</v>
      </c>
      <c r="G424" s="153">
        <v>2300</v>
      </c>
      <c r="H424" s="153">
        <v>31900</v>
      </c>
      <c r="I424" s="185">
        <v>7.0000000000000007E-2</v>
      </c>
      <c r="J424" s="202" t="s">
        <v>145</v>
      </c>
      <c r="K424" s="153">
        <v>4700</v>
      </c>
      <c r="L424" s="153">
        <v>64700</v>
      </c>
      <c r="M424" s="185">
        <v>7.0000000000000007E-2</v>
      </c>
    </row>
    <row r="425" spans="2:18" ht="13.5" customHeight="1" x14ac:dyDescent="0.2">
      <c r="B425" s="156" t="s">
        <v>955</v>
      </c>
      <c r="C425" s="217" t="s">
        <v>956</v>
      </c>
      <c r="D425" s="153">
        <v>3400</v>
      </c>
      <c r="E425" s="153">
        <v>38100</v>
      </c>
      <c r="F425" s="185">
        <v>0.09</v>
      </c>
      <c r="G425" s="153">
        <v>3200</v>
      </c>
      <c r="H425" s="153">
        <v>32600</v>
      </c>
      <c r="I425" s="185">
        <v>0.1</v>
      </c>
      <c r="J425" s="202" t="s">
        <v>145</v>
      </c>
      <c r="K425" s="153">
        <v>6600</v>
      </c>
      <c r="L425" s="153">
        <v>70700</v>
      </c>
      <c r="M425" s="185">
        <v>0.09</v>
      </c>
    </row>
    <row r="426" spans="2:18" s="157" customFormat="1" ht="15" x14ac:dyDescent="0.25">
      <c r="B426" s="218" t="s">
        <v>145</v>
      </c>
      <c r="C426" s="219" t="s">
        <v>139</v>
      </c>
      <c r="D426" s="188">
        <v>19900</v>
      </c>
      <c r="E426" s="188">
        <v>83800</v>
      </c>
      <c r="F426" s="189" t="s">
        <v>145</v>
      </c>
      <c r="G426" s="188">
        <v>21200</v>
      </c>
      <c r="H426" s="188">
        <v>117400</v>
      </c>
      <c r="I426" s="189" t="s">
        <v>145</v>
      </c>
      <c r="J426" s="220">
        <v>74900</v>
      </c>
      <c r="K426" s="188">
        <v>115900</v>
      </c>
      <c r="L426" s="188">
        <v>201200</v>
      </c>
      <c r="M426" s="220" t="s">
        <v>145</v>
      </c>
      <c r="O426" s="158"/>
      <c r="P426" s="158"/>
      <c r="Q426" s="158"/>
      <c r="R426" s="158"/>
    </row>
    <row r="427" spans="2:18" ht="15.75" thickBot="1" x14ac:dyDescent="0.3">
      <c r="B427" s="221" t="s">
        <v>107</v>
      </c>
      <c r="C427" s="222" t="s">
        <v>957</v>
      </c>
      <c r="D427" s="223">
        <v>1188300</v>
      </c>
      <c r="E427" s="223">
        <v>15354300</v>
      </c>
      <c r="F427" s="224">
        <v>0.08</v>
      </c>
      <c r="G427" s="223">
        <v>1136400</v>
      </c>
      <c r="H427" s="223">
        <v>14998800</v>
      </c>
      <c r="I427" s="224">
        <v>0.08</v>
      </c>
      <c r="J427" s="225">
        <v>74900</v>
      </c>
      <c r="K427" s="223">
        <v>2399600</v>
      </c>
      <c r="L427" s="223">
        <v>30353200</v>
      </c>
      <c r="M427" s="224">
        <v>0.08</v>
      </c>
    </row>
    <row r="428" spans="2:18" ht="15.75" customHeight="1" x14ac:dyDescent="0.2">
      <c r="B428" s="159" t="s">
        <v>958</v>
      </c>
      <c r="C428" s="159"/>
      <c r="D428" s="153"/>
      <c r="E428" s="88"/>
      <c r="F428" s="88"/>
      <c r="K428" s="153"/>
    </row>
    <row r="429" spans="2:18" ht="13.5" customHeight="1" x14ac:dyDescent="0.2">
      <c r="B429" s="67"/>
      <c r="C429" s="67"/>
      <c r="D429" s="88"/>
      <c r="E429" s="88"/>
      <c r="F429" s="88"/>
    </row>
    <row r="430" spans="2:18" ht="13.5" customHeight="1" x14ac:dyDescent="0.2">
      <c r="B430" s="66" t="s">
        <v>135</v>
      </c>
      <c r="D430" s="88"/>
      <c r="E430" s="88"/>
      <c r="F430" s="88"/>
    </row>
    <row r="431" spans="2:18" ht="13.5" customHeight="1" x14ac:dyDescent="0.2">
      <c r="B431" s="67"/>
      <c r="C431" s="67"/>
      <c r="D431" s="88"/>
      <c r="E431" s="88"/>
      <c r="F431" s="88"/>
    </row>
    <row r="432" spans="2:18" ht="13.5" customHeight="1" x14ac:dyDescent="0.2">
      <c r="B432" s="226" t="s">
        <v>146</v>
      </c>
      <c r="C432" s="67"/>
      <c r="D432" s="88"/>
      <c r="E432" s="88"/>
      <c r="F432" s="88"/>
    </row>
    <row r="433" spans="2:6" ht="13.5" customHeight="1" x14ac:dyDescent="0.2">
      <c r="B433" s="226" t="s">
        <v>959</v>
      </c>
      <c r="C433" s="67"/>
      <c r="D433" s="88"/>
      <c r="E433" s="88"/>
      <c r="F433" s="88"/>
    </row>
    <row r="434" spans="2:6" ht="13.5" customHeight="1" x14ac:dyDescent="0.2">
      <c r="B434" s="226" t="s">
        <v>960</v>
      </c>
      <c r="C434" s="67"/>
      <c r="D434" s="88"/>
      <c r="E434" s="88"/>
      <c r="F434" s="88"/>
    </row>
    <row r="435" spans="2:6" ht="13.5" customHeight="1" x14ac:dyDescent="0.2">
      <c r="B435" s="226" t="s">
        <v>961</v>
      </c>
      <c r="C435" s="67"/>
      <c r="D435" s="88"/>
      <c r="E435" s="88"/>
      <c r="F435" s="88"/>
    </row>
    <row r="436" spans="2:6" ht="13.5" customHeight="1" x14ac:dyDescent="0.2">
      <c r="B436" s="226" t="s">
        <v>962</v>
      </c>
      <c r="C436" s="67"/>
      <c r="D436" s="88"/>
      <c r="E436" s="88"/>
      <c r="F436" s="88"/>
    </row>
    <row r="437" spans="2:6" ht="13.5" customHeight="1" x14ac:dyDescent="0.2">
      <c r="B437" s="227" t="s">
        <v>980</v>
      </c>
      <c r="D437" s="88"/>
      <c r="E437" s="88"/>
      <c r="F437" s="88"/>
    </row>
    <row r="438" spans="2:6" ht="13.5" customHeight="1" x14ac:dyDescent="0.2">
      <c r="B438" s="67"/>
      <c r="C438" s="67"/>
      <c r="D438" s="88"/>
      <c r="E438" s="88"/>
      <c r="F438" s="88"/>
    </row>
    <row r="439" spans="2:6" ht="13.5" customHeight="1" x14ac:dyDescent="0.2">
      <c r="B439" s="67"/>
      <c r="C439" s="67"/>
      <c r="D439" s="88"/>
      <c r="E439" s="88"/>
      <c r="F439" s="88"/>
    </row>
    <row r="440" spans="2:6" ht="13.5" customHeight="1" x14ac:dyDescent="0.2">
      <c r="B440" s="67"/>
      <c r="C440" s="67"/>
      <c r="D440" s="88"/>
      <c r="E440" s="88"/>
      <c r="F440" s="88"/>
    </row>
    <row r="441" spans="2:6" ht="13.5" customHeight="1" x14ac:dyDescent="0.2">
      <c r="B441" s="67"/>
      <c r="C441" s="67"/>
      <c r="D441" s="88"/>
      <c r="E441" s="88"/>
      <c r="F441" s="88"/>
    </row>
    <row r="442" spans="2:6" ht="13.5" customHeight="1" x14ac:dyDescent="0.2"/>
    <row r="443" spans="2:6" ht="13.5" customHeight="1" x14ac:dyDescent="0.25">
      <c r="B443" s="89"/>
      <c r="C443" s="89"/>
      <c r="D443" s="67"/>
      <c r="E443" s="67"/>
      <c r="F443" s="67"/>
    </row>
    <row r="444" spans="2:6" ht="13.5" customHeight="1" x14ac:dyDescent="0.2">
      <c r="B444" s="67"/>
      <c r="C444" s="67"/>
      <c r="D444" s="88"/>
      <c r="E444" s="88"/>
      <c r="F444" s="88"/>
    </row>
    <row r="445" spans="2:6" ht="13.5" customHeight="1" x14ac:dyDescent="0.2">
      <c r="B445" s="67"/>
      <c r="C445" s="67"/>
      <c r="D445" s="88"/>
      <c r="E445" s="88"/>
      <c r="F445" s="88"/>
    </row>
    <row r="446" spans="2:6" ht="13.5" customHeight="1" x14ac:dyDescent="0.2">
      <c r="B446" s="67"/>
      <c r="C446" s="67"/>
      <c r="D446" s="88"/>
      <c r="E446" s="88"/>
      <c r="F446" s="88"/>
    </row>
    <row r="447" spans="2:6" ht="13.5" customHeight="1" x14ac:dyDescent="0.2">
      <c r="B447" s="67"/>
      <c r="C447" s="67"/>
      <c r="D447" s="88"/>
      <c r="E447" s="88"/>
      <c r="F447" s="88"/>
    </row>
    <row r="448" spans="2:6" ht="13.5" customHeight="1" x14ac:dyDescent="0.2">
      <c r="B448" s="67"/>
      <c r="C448" s="67"/>
      <c r="D448" s="88"/>
      <c r="E448" s="88"/>
      <c r="F448" s="88"/>
    </row>
    <row r="449" spans="2:6" ht="13.5" customHeight="1" x14ac:dyDescent="0.2">
      <c r="B449" s="67"/>
      <c r="C449" s="67"/>
      <c r="D449" s="88"/>
      <c r="E449" s="88"/>
      <c r="F449" s="88"/>
    </row>
    <row r="450" spans="2:6" ht="13.5" customHeight="1" x14ac:dyDescent="0.2">
      <c r="B450" s="67"/>
      <c r="C450" s="67"/>
      <c r="D450" s="88"/>
      <c r="E450" s="88"/>
      <c r="F450" s="88"/>
    </row>
    <row r="451" spans="2:6" ht="13.5" customHeight="1" x14ac:dyDescent="0.2">
      <c r="B451" s="67"/>
      <c r="C451" s="67"/>
      <c r="D451" s="88"/>
      <c r="E451" s="88"/>
      <c r="F451" s="88"/>
    </row>
    <row r="452" spans="2:6" ht="13.5" customHeight="1" x14ac:dyDescent="0.2">
      <c r="B452" s="67"/>
      <c r="C452" s="67"/>
      <c r="D452" s="88"/>
      <c r="E452" s="88"/>
      <c r="F452" s="88"/>
    </row>
    <row r="453" spans="2:6" ht="13.5" customHeight="1" x14ac:dyDescent="0.2">
      <c r="B453" s="67"/>
      <c r="C453" s="67"/>
      <c r="D453" s="88"/>
      <c r="E453" s="88"/>
      <c r="F453" s="88"/>
    </row>
    <row r="454" spans="2:6" ht="13.5" customHeight="1" x14ac:dyDescent="0.2">
      <c r="B454" s="67"/>
      <c r="C454" s="67"/>
      <c r="D454" s="88"/>
      <c r="E454" s="88"/>
      <c r="F454" s="88"/>
    </row>
    <row r="455" spans="2:6" ht="13.5" customHeight="1" x14ac:dyDescent="0.2">
      <c r="B455" s="67"/>
      <c r="C455" s="67"/>
      <c r="D455" s="88"/>
      <c r="E455" s="88"/>
      <c r="F455" s="88"/>
    </row>
    <row r="456" spans="2:6" ht="13.5" customHeight="1" x14ac:dyDescent="0.2">
      <c r="B456" s="67"/>
      <c r="C456" s="67"/>
      <c r="D456" s="88"/>
      <c r="E456" s="88"/>
      <c r="F456" s="88"/>
    </row>
    <row r="457" spans="2:6" ht="13.5" customHeight="1" x14ac:dyDescent="0.2">
      <c r="B457" s="67"/>
      <c r="C457" s="67"/>
      <c r="D457" s="88"/>
      <c r="E457" s="88"/>
      <c r="F457" s="88"/>
    </row>
    <row r="458" spans="2:6" ht="13.5" customHeight="1" x14ac:dyDescent="0.2">
      <c r="B458" s="67"/>
      <c r="C458" s="67"/>
      <c r="D458" s="88"/>
      <c r="E458" s="88"/>
      <c r="F458" s="88"/>
    </row>
    <row r="459" spans="2:6" ht="13.5" customHeight="1" x14ac:dyDescent="0.2">
      <c r="B459" s="67"/>
      <c r="C459" s="67"/>
      <c r="D459" s="88"/>
      <c r="E459" s="88"/>
      <c r="F459" s="88"/>
    </row>
    <row r="460" spans="2:6" ht="13.5" customHeight="1" x14ac:dyDescent="0.2">
      <c r="B460" s="67"/>
      <c r="C460" s="67"/>
      <c r="D460" s="88"/>
      <c r="E460" s="88"/>
      <c r="F460" s="88"/>
    </row>
    <row r="461" spans="2:6" ht="13.5" customHeight="1" x14ac:dyDescent="0.2">
      <c r="B461" s="67"/>
      <c r="C461" s="67"/>
      <c r="D461" s="88"/>
      <c r="E461" s="88"/>
      <c r="F461" s="88"/>
    </row>
    <row r="462" spans="2:6" ht="13.5" customHeight="1" x14ac:dyDescent="0.2">
      <c r="B462" s="67"/>
      <c r="C462" s="67"/>
      <c r="D462" s="88"/>
      <c r="E462" s="88"/>
      <c r="F462" s="88"/>
    </row>
    <row r="463" spans="2:6" ht="13.5" customHeight="1" x14ac:dyDescent="0.2">
      <c r="B463" s="67"/>
      <c r="C463" s="67"/>
      <c r="D463" s="88"/>
      <c r="E463" s="88"/>
      <c r="F463" s="88"/>
    </row>
    <row r="464" spans="2:6" ht="13.5" customHeight="1" x14ac:dyDescent="0.2">
      <c r="B464" s="67"/>
      <c r="C464" s="67"/>
      <c r="D464" s="88"/>
      <c r="E464" s="88"/>
      <c r="F464" s="88"/>
    </row>
    <row r="465" spans="2:6" ht="13.5" customHeight="1" x14ac:dyDescent="0.2">
      <c r="B465" s="67"/>
      <c r="C465" s="67"/>
      <c r="D465" s="88"/>
      <c r="E465" s="88"/>
      <c r="F465" s="88"/>
    </row>
    <row r="466" spans="2:6" ht="13.5" customHeight="1" x14ac:dyDescent="0.2">
      <c r="B466" s="67"/>
      <c r="C466" s="67"/>
      <c r="D466" s="88"/>
      <c r="E466" s="88"/>
      <c r="F466" s="88"/>
    </row>
    <row r="467" spans="2:6" ht="13.5" customHeight="1" x14ac:dyDescent="0.2">
      <c r="B467" s="67"/>
      <c r="C467" s="67"/>
      <c r="D467" s="88"/>
      <c r="E467" s="88"/>
      <c r="F467" s="88"/>
    </row>
    <row r="468" spans="2:6" ht="13.5" customHeight="1" x14ac:dyDescent="0.2">
      <c r="B468" s="67"/>
      <c r="C468" s="67"/>
      <c r="D468" s="88"/>
      <c r="E468" s="88"/>
      <c r="F468" s="88"/>
    </row>
    <row r="469" spans="2:6" ht="13.5" customHeight="1" x14ac:dyDescent="0.2">
      <c r="B469" s="67"/>
      <c r="C469" s="67"/>
      <c r="D469" s="88"/>
      <c r="E469" s="88"/>
      <c r="F469" s="88"/>
    </row>
    <row r="470" spans="2:6" ht="13.5" customHeight="1" x14ac:dyDescent="0.2">
      <c r="B470" s="67"/>
      <c r="C470" s="67"/>
      <c r="D470" s="88"/>
      <c r="E470" s="88"/>
      <c r="F470" s="88"/>
    </row>
    <row r="471" spans="2:6" ht="13.5" customHeight="1" x14ac:dyDescent="0.2">
      <c r="B471" s="67"/>
      <c r="C471" s="67"/>
      <c r="D471" s="88"/>
      <c r="E471" s="88"/>
      <c r="F471" s="88"/>
    </row>
    <row r="472" spans="2:6" ht="13.5" customHeight="1" x14ac:dyDescent="0.2">
      <c r="B472" s="67"/>
      <c r="C472" s="67"/>
      <c r="D472" s="88"/>
      <c r="E472" s="88"/>
      <c r="F472" s="88"/>
    </row>
    <row r="473" spans="2:6" ht="13.5" customHeight="1" x14ac:dyDescent="0.2">
      <c r="B473" s="67"/>
      <c r="C473" s="67"/>
      <c r="D473" s="88"/>
      <c r="E473" s="88"/>
      <c r="F473" s="88"/>
    </row>
    <row r="474" spans="2:6" ht="13.5" customHeight="1" x14ac:dyDescent="0.2">
      <c r="B474" s="67"/>
      <c r="C474" s="67"/>
      <c r="D474" s="88"/>
      <c r="E474" s="88"/>
      <c r="F474" s="88"/>
    </row>
    <row r="475" spans="2:6" ht="13.5" customHeight="1" x14ac:dyDescent="0.2">
      <c r="B475" s="67"/>
      <c r="C475" s="67"/>
      <c r="D475" s="88"/>
      <c r="E475" s="88"/>
      <c r="F475" s="88"/>
    </row>
    <row r="476" spans="2:6" ht="13.5" customHeight="1" x14ac:dyDescent="0.2">
      <c r="B476" s="67"/>
      <c r="C476" s="67"/>
      <c r="D476" s="88"/>
      <c r="E476" s="88"/>
      <c r="F476" s="88"/>
    </row>
    <row r="477" spans="2:6" ht="13.5" customHeight="1" x14ac:dyDescent="0.2">
      <c r="B477" s="67"/>
      <c r="C477" s="67"/>
      <c r="D477" s="88"/>
      <c r="E477" s="88"/>
      <c r="F477" s="88"/>
    </row>
    <row r="478" spans="2:6" ht="13.5" customHeight="1" x14ac:dyDescent="0.2">
      <c r="B478" s="67"/>
      <c r="C478" s="67"/>
      <c r="D478" s="88"/>
      <c r="E478" s="88"/>
      <c r="F478" s="88"/>
    </row>
    <row r="479" spans="2:6" ht="13.5" customHeight="1" x14ac:dyDescent="0.2">
      <c r="B479" s="67"/>
      <c r="C479" s="67"/>
      <c r="D479" s="88"/>
      <c r="E479" s="88"/>
      <c r="F479" s="88"/>
    </row>
    <row r="480" spans="2:6" ht="13.5" customHeight="1" x14ac:dyDescent="0.2">
      <c r="B480" s="67"/>
      <c r="C480" s="67"/>
      <c r="D480" s="88"/>
      <c r="E480" s="88"/>
      <c r="F480" s="88"/>
    </row>
    <row r="481" spans="2:6" ht="13.5" customHeight="1" x14ac:dyDescent="0.2">
      <c r="B481" s="67"/>
      <c r="C481" s="67"/>
      <c r="D481" s="88"/>
      <c r="E481" s="88"/>
      <c r="F481" s="88"/>
    </row>
    <row r="482" spans="2:6" ht="13.5" customHeight="1" x14ac:dyDescent="0.2">
      <c r="B482" s="67"/>
      <c r="C482" s="67"/>
      <c r="D482" s="88"/>
      <c r="E482" s="88"/>
      <c r="F482" s="88"/>
    </row>
    <row r="483" spans="2:6" ht="13.5" customHeight="1" x14ac:dyDescent="0.2">
      <c r="B483" s="67"/>
      <c r="C483" s="67"/>
      <c r="D483" s="88"/>
      <c r="E483" s="88"/>
      <c r="F483" s="88"/>
    </row>
    <row r="484" spans="2:6" ht="13.5" customHeight="1" x14ac:dyDescent="0.2">
      <c r="B484" s="67"/>
      <c r="C484" s="67"/>
      <c r="D484" s="88"/>
      <c r="E484" s="88"/>
      <c r="F484" s="88"/>
    </row>
    <row r="485" spans="2:6" ht="13.5" customHeight="1" x14ac:dyDescent="0.2">
      <c r="B485" s="67"/>
      <c r="C485" s="67"/>
      <c r="D485" s="67"/>
      <c r="E485" s="67"/>
      <c r="F485" s="67"/>
    </row>
    <row r="486" spans="2:6" ht="13.5" customHeight="1" x14ac:dyDescent="0.2">
      <c r="B486" s="67"/>
      <c r="C486" s="67"/>
      <c r="D486" s="88"/>
      <c r="E486" s="88"/>
      <c r="F486" s="88"/>
    </row>
    <row r="487" spans="2:6" ht="13.5" customHeight="1" x14ac:dyDescent="0.2">
      <c r="B487" s="67"/>
      <c r="C487" s="67"/>
      <c r="D487" s="88"/>
      <c r="E487" s="88"/>
      <c r="F487" s="88"/>
    </row>
    <row r="488" spans="2:6" ht="13.5" customHeight="1" x14ac:dyDescent="0.2">
      <c r="B488" s="67"/>
      <c r="C488" s="67"/>
      <c r="D488" s="88"/>
      <c r="E488" s="88"/>
      <c r="F488" s="88"/>
    </row>
    <row r="489" spans="2:6" ht="13.5" customHeight="1" x14ac:dyDescent="0.2">
      <c r="B489" s="67"/>
      <c r="C489" s="67"/>
      <c r="D489" s="88"/>
      <c r="E489" s="88"/>
      <c r="F489" s="88"/>
    </row>
    <row r="490" spans="2:6" ht="13.5" customHeight="1" x14ac:dyDescent="0.2">
      <c r="B490" s="67"/>
      <c r="C490" s="67"/>
      <c r="D490" s="88"/>
      <c r="E490" s="88"/>
      <c r="F490" s="88"/>
    </row>
    <row r="491" spans="2:6" ht="13.5" customHeight="1" x14ac:dyDescent="0.2">
      <c r="B491" s="67"/>
      <c r="C491" s="67"/>
      <c r="D491" s="88"/>
      <c r="E491" s="88"/>
      <c r="F491" s="88"/>
    </row>
    <row r="492" spans="2:6" ht="13.5" customHeight="1" x14ac:dyDescent="0.2">
      <c r="B492" s="67"/>
      <c r="C492" s="67"/>
      <c r="D492" s="88"/>
      <c r="E492" s="88"/>
      <c r="F492" s="88"/>
    </row>
    <row r="493" spans="2:6" ht="13.5" customHeight="1" x14ac:dyDescent="0.2">
      <c r="B493" s="67"/>
      <c r="C493" s="67"/>
      <c r="D493" s="88"/>
      <c r="E493" s="88"/>
      <c r="F493" s="88"/>
    </row>
    <row r="494" spans="2:6" ht="13.5" customHeight="1" x14ac:dyDescent="0.2">
      <c r="B494" s="67"/>
      <c r="C494" s="67"/>
      <c r="D494" s="88"/>
      <c r="E494" s="88"/>
      <c r="F494" s="88"/>
    </row>
    <row r="495" spans="2:6" ht="13.5" customHeight="1" x14ac:dyDescent="0.2">
      <c r="B495" s="67"/>
      <c r="C495" s="67"/>
      <c r="D495" s="88"/>
      <c r="E495" s="88"/>
      <c r="F495" s="88"/>
    </row>
    <row r="496" spans="2:6" ht="13.5" customHeight="1" x14ac:dyDescent="0.2">
      <c r="B496" s="67"/>
      <c r="C496" s="67"/>
      <c r="D496" s="88"/>
      <c r="E496" s="88"/>
      <c r="F496" s="88"/>
    </row>
    <row r="497" spans="2:6" ht="13.5" customHeight="1" x14ac:dyDescent="0.2">
      <c r="B497" s="67"/>
      <c r="C497" s="67"/>
      <c r="D497" s="88"/>
      <c r="E497" s="88"/>
      <c r="F497" s="88"/>
    </row>
    <row r="498" spans="2:6" ht="13.5" customHeight="1" x14ac:dyDescent="0.2">
      <c r="B498" s="67"/>
      <c r="C498" s="67"/>
      <c r="D498" s="88"/>
      <c r="E498" s="88"/>
      <c r="F498" s="88"/>
    </row>
    <row r="499" spans="2:6" ht="13.5" customHeight="1" x14ac:dyDescent="0.2">
      <c r="B499" s="67"/>
      <c r="C499" s="67"/>
      <c r="D499" s="88"/>
      <c r="E499" s="88"/>
      <c r="F499" s="88"/>
    </row>
    <row r="500" spans="2:6" ht="13.5" customHeight="1" x14ac:dyDescent="0.2">
      <c r="B500" s="67"/>
      <c r="C500" s="67"/>
      <c r="D500" s="88"/>
      <c r="E500" s="88"/>
      <c r="F500" s="88"/>
    </row>
    <row r="501" spans="2:6" ht="13.5" customHeight="1" x14ac:dyDescent="0.2">
      <c r="B501" s="67"/>
      <c r="C501" s="67"/>
      <c r="D501" s="88"/>
      <c r="E501" s="88"/>
      <c r="F501" s="88"/>
    </row>
    <row r="502" spans="2:6" ht="13.5" customHeight="1" x14ac:dyDescent="0.2">
      <c r="B502" s="67"/>
      <c r="C502" s="67"/>
      <c r="D502" s="88"/>
      <c r="E502" s="88"/>
      <c r="F502" s="88"/>
    </row>
    <row r="503" spans="2:6" ht="13.5" customHeight="1" x14ac:dyDescent="0.2">
      <c r="B503" s="67"/>
      <c r="C503" s="67"/>
      <c r="D503" s="88"/>
      <c r="E503" s="88"/>
      <c r="F503" s="88"/>
    </row>
    <row r="504" spans="2:6" ht="13.5" customHeight="1" x14ac:dyDescent="0.2">
      <c r="B504" s="67"/>
      <c r="C504" s="67"/>
      <c r="D504" s="88"/>
      <c r="E504" s="88"/>
      <c r="F504" s="88"/>
    </row>
    <row r="505" spans="2:6" ht="13.5" customHeight="1" x14ac:dyDescent="0.2">
      <c r="B505" s="67"/>
      <c r="C505" s="67"/>
      <c r="D505" s="88"/>
      <c r="E505" s="88"/>
      <c r="F505" s="88"/>
    </row>
    <row r="506" spans="2:6" ht="13.5" customHeight="1" x14ac:dyDescent="0.2">
      <c r="B506" s="67"/>
      <c r="C506" s="67"/>
      <c r="D506" s="88"/>
      <c r="E506" s="88"/>
      <c r="F506" s="88"/>
    </row>
    <row r="507" spans="2:6" ht="13.5" customHeight="1" x14ac:dyDescent="0.2">
      <c r="B507" s="67"/>
      <c r="C507" s="67"/>
      <c r="D507" s="88"/>
      <c r="E507" s="88"/>
      <c r="F507" s="88"/>
    </row>
    <row r="508" spans="2:6" ht="13.5" customHeight="1" x14ac:dyDescent="0.2">
      <c r="B508" s="67"/>
      <c r="C508" s="67"/>
      <c r="D508" s="88"/>
      <c r="E508" s="88"/>
      <c r="F508" s="88"/>
    </row>
    <row r="509" spans="2:6" ht="13.5" customHeight="1" x14ac:dyDescent="0.2">
      <c r="B509" s="67"/>
      <c r="C509" s="67"/>
      <c r="D509" s="88"/>
      <c r="E509" s="88"/>
      <c r="F509" s="88"/>
    </row>
    <row r="510" spans="2:6" ht="13.5" customHeight="1" x14ac:dyDescent="0.2">
      <c r="B510" s="67"/>
      <c r="C510" s="67"/>
      <c r="D510" s="88"/>
      <c r="E510" s="88"/>
      <c r="F510" s="88"/>
    </row>
    <row r="511" spans="2:6" ht="13.5" customHeight="1" x14ac:dyDescent="0.2">
      <c r="B511" s="67"/>
      <c r="C511" s="67"/>
      <c r="D511" s="88"/>
      <c r="E511" s="88"/>
      <c r="F511" s="88"/>
    </row>
    <row r="512" spans="2:6" ht="13.5" customHeight="1" x14ac:dyDescent="0.2">
      <c r="B512" s="67"/>
      <c r="C512" s="67"/>
      <c r="D512" s="88"/>
      <c r="E512" s="88"/>
      <c r="F512" s="88"/>
    </row>
    <row r="513" spans="2:6" ht="13.5" customHeight="1" x14ac:dyDescent="0.2">
      <c r="B513" s="67"/>
      <c r="C513" s="67"/>
      <c r="D513" s="88"/>
      <c r="E513" s="88"/>
      <c r="F513" s="88"/>
    </row>
    <row r="514" spans="2:6" ht="13.5" customHeight="1" x14ac:dyDescent="0.2">
      <c r="B514" s="67"/>
      <c r="C514" s="67"/>
      <c r="D514" s="88"/>
      <c r="E514" s="88"/>
      <c r="F514" s="88"/>
    </row>
    <row r="515" spans="2:6" ht="13.5" customHeight="1" x14ac:dyDescent="0.2">
      <c r="B515" s="67"/>
      <c r="C515" s="67"/>
      <c r="D515" s="88"/>
      <c r="E515" s="88"/>
      <c r="F515" s="88"/>
    </row>
    <row r="516" spans="2:6" ht="13.5" customHeight="1" x14ac:dyDescent="0.2">
      <c r="B516" s="67"/>
      <c r="C516" s="67"/>
      <c r="D516" s="88"/>
      <c r="E516" s="88"/>
      <c r="F516" s="88"/>
    </row>
    <row r="517" spans="2:6" ht="13.5" customHeight="1" x14ac:dyDescent="0.2">
      <c r="B517" s="67"/>
      <c r="C517" s="67"/>
      <c r="D517" s="88"/>
      <c r="E517" s="88"/>
      <c r="F517" s="88"/>
    </row>
    <row r="518" spans="2:6" ht="13.5" customHeight="1" x14ac:dyDescent="0.2">
      <c r="B518" s="67"/>
      <c r="C518" s="67"/>
      <c r="D518" s="88"/>
      <c r="E518" s="88"/>
      <c r="F518" s="88"/>
    </row>
    <row r="519" spans="2:6" ht="13.5" customHeight="1" x14ac:dyDescent="0.2"/>
    <row r="520" spans="2:6" ht="13.5" customHeight="1" x14ac:dyDescent="0.25">
      <c r="B520" s="89"/>
      <c r="C520" s="89"/>
      <c r="D520" s="67"/>
      <c r="E520" s="67"/>
      <c r="F520" s="67"/>
    </row>
    <row r="521" spans="2:6" ht="13.5" customHeight="1" x14ac:dyDescent="0.2">
      <c r="B521" s="67"/>
      <c r="C521" s="67"/>
      <c r="D521" s="88"/>
      <c r="E521" s="88"/>
      <c r="F521" s="88"/>
    </row>
    <row r="522" spans="2:6" ht="13.5" customHeight="1" x14ac:dyDescent="0.2">
      <c r="B522" s="67"/>
      <c r="C522" s="67"/>
      <c r="D522" s="88"/>
      <c r="E522" s="88"/>
      <c r="F522" s="88"/>
    </row>
    <row r="523" spans="2:6" ht="13.5" customHeight="1" x14ac:dyDescent="0.2">
      <c r="B523" s="67"/>
      <c r="C523" s="67"/>
      <c r="D523" s="88"/>
      <c r="E523" s="88"/>
      <c r="F523" s="88"/>
    </row>
    <row r="524" spans="2:6" ht="13.5" customHeight="1" x14ac:dyDescent="0.2">
      <c r="B524" s="67"/>
      <c r="C524" s="67"/>
      <c r="D524" s="88"/>
      <c r="E524" s="88"/>
      <c r="F524" s="88"/>
    </row>
    <row r="525" spans="2:6" ht="13.5" customHeight="1" x14ac:dyDescent="0.2">
      <c r="B525" s="67"/>
      <c r="C525" s="67"/>
      <c r="D525" s="88"/>
      <c r="E525" s="88"/>
      <c r="F525" s="88"/>
    </row>
    <row r="526" spans="2:6" ht="13.5" customHeight="1" x14ac:dyDescent="0.2">
      <c r="B526" s="67"/>
      <c r="C526" s="67"/>
      <c r="D526" s="88"/>
      <c r="E526" s="88"/>
      <c r="F526" s="88"/>
    </row>
    <row r="527" spans="2:6" ht="13.5" customHeight="1" x14ac:dyDescent="0.2">
      <c r="B527" s="67"/>
      <c r="C527" s="67"/>
      <c r="D527" s="88"/>
      <c r="E527" s="88"/>
      <c r="F527" s="88"/>
    </row>
    <row r="528" spans="2:6" ht="13.5" customHeight="1" x14ac:dyDescent="0.2">
      <c r="B528" s="67"/>
      <c r="C528" s="67"/>
      <c r="D528" s="88"/>
      <c r="E528" s="88"/>
      <c r="F528" s="88"/>
    </row>
    <row r="529" spans="2:6" ht="13.5" customHeight="1" x14ac:dyDescent="0.2">
      <c r="B529" s="67"/>
      <c r="C529" s="67"/>
      <c r="D529" s="88"/>
      <c r="E529" s="88"/>
      <c r="F529" s="88"/>
    </row>
    <row r="530" spans="2:6" ht="13.5" customHeight="1" x14ac:dyDescent="0.2">
      <c r="B530" s="67"/>
      <c r="C530" s="67"/>
      <c r="D530" s="88"/>
      <c r="E530" s="88"/>
      <c r="F530" s="88"/>
    </row>
    <row r="531" spans="2:6" ht="13.5" customHeight="1" x14ac:dyDescent="0.2">
      <c r="B531" s="67"/>
      <c r="C531" s="67"/>
      <c r="D531" s="88"/>
      <c r="E531" s="88"/>
      <c r="F531" s="88"/>
    </row>
    <row r="532" spans="2:6" ht="13.5" customHeight="1" x14ac:dyDescent="0.2">
      <c r="B532" s="67"/>
      <c r="C532" s="67"/>
      <c r="D532" s="88"/>
      <c r="E532" s="88"/>
      <c r="F532" s="88"/>
    </row>
    <row r="533" spans="2:6" ht="13.5" customHeight="1" x14ac:dyDescent="0.2">
      <c r="B533" s="67"/>
      <c r="C533" s="67"/>
      <c r="D533" s="88"/>
      <c r="E533" s="88"/>
      <c r="F533" s="88"/>
    </row>
    <row r="534" spans="2:6" ht="13.5" customHeight="1" x14ac:dyDescent="0.2">
      <c r="B534" s="67"/>
      <c r="C534" s="67"/>
      <c r="D534" s="88"/>
      <c r="E534" s="88"/>
      <c r="F534" s="88"/>
    </row>
    <row r="535" spans="2:6" ht="13.5" customHeight="1" x14ac:dyDescent="0.2">
      <c r="B535" s="67"/>
      <c r="C535" s="67"/>
      <c r="D535" s="88"/>
      <c r="E535" s="88"/>
      <c r="F535" s="88"/>
    </row>
    <row r="536" spans="2:6" ht="13.5" customHeight="1" x14ac:dyDescent="0.2">
      <c r="B536" s="67"/>
      <c r="C536" s="67"/>
      <c r="D536" s="88"/>
      <c r="E536" s="88"/>
      <c r="F536" s="88"/>
    </row>
    <row r="537" spans="2:6" ht="13.5" customHeight="1" x14ac:dyDescent="0.2">
      <c r="B537" s="67"/>
      <c r="C537" s="67"/>
      <c r="D537" s="88"/>
      <c r="E537" s="88"/>
      <c r="F537" s="88"/>
    </row>
    <row r="538" spans="2:6" ht="13.5" customHeight="1" x14ac:dyDescent="0.2">
      <c r="B538" s="67"/>
      <c r="C538" s="67"/>
      <c r="D538" s="88"/>
      <c r="E538" s="88"/>
      <c r="F538" s="88"/>
    </row>
    <row r="539" spans="2:6" ht="13.5" customHeight="1" x14ac:dyDescent="0.2">
      <c r="B539" s="67"/>
      <c r="C539" s="67"/>
      <c r="D539" s="88"/>
      <c r="E539" s="88"/>
      <c r="F539" s="88"/>
    </row>
    <row r="540" spans="2:6" ht="13.5" customHeight="1" x14ac:dyDescent="0.2">
      <c r="B540" s="67"/>
      <c r="C540" s="67"/>
      <c r="D540" s="88"/>
      <c r="E540" s="88"/>
      <c r="F540" s="88"/>
    </row>
    <row r="541" spans="2:6" ht="13.5" customHeight="1" x14ac:dyDescent="0.2">
      <c r="B541" s="67"/>
      <c r="C541" s="67"/>
      <c r="D541" s="88"/>
      <c r="E541" s="88"/>
      <c r="F541" s="88"/>
    </row>
    <row r="542" spans="2:6" ht="13.5" customHeight="1" x14ac:dyDescent="0.2">
      <c r="B542" s="67"/>
      <c r="C542" s="67"/>
      <c r="D542" s="88"/>
      <c r="E542" s="88"/>
      <c r="F542" s="88"/>
    </row>
    <row r="543" spans="2:6" ht="13.5" customHeight="1" x14ac:dyDescent="0.2">
      <c r="B543" s="67"/>
      <c r="C543" s="67"/>
      <c r="D543" s="88"/>
      <c r="E543" s="88"/>
      <c r="F543" s="88"/>
    </row>
    <row r="544" spans="2:6" ht="13.5" customHeight="1" x14ac:dyDescent="0.2">
      <c r="B544" s="67"/>
      <c r="C544" s="67"/>
      <c r="D544" s="88"/>
      <c r="E544" s="88"/>
      <c r="F544" s="88"/>
    </row>
    <row r="545" spans="2:6" ht="13.5" customHeight="1" x14ac:dyDescent="0.2">
      <c r="B545" s="67"/>
      <c r="C545" s="67"/>
      <c r="D545" s="88"/>
      <c r="E545" s="88"/>
      <c r="F545" s="88"/>
    </row>
    <row r="546" spans="2:6" ht="13.5" customHeight="1" x14ac:dyDescent="0.2">
      <c r="B546" s="67"/>
      <c r="C546" s="67"/>
      <c r="D546" s="88"/>
      <c r="E546" s="88"/>
      <c r="F546" s="88"/>
    </row>
    <row r="547" spans="2:6" ht="13.5" customHeight="1" x14ac:dyDescent="0.2">
      <c r="B547" s="67"/>
      <c r="C547" s="67"/>
      <c r="D547" s="88"/>
      <c r="E547" s="88"/>
      <c r="F547" s="88"/>
    </row>
    <row r="548" spans="2:6" ht="13.5" customHeight="1" x14ac:dyDescent="0.2">
      <c r="B548" s="67"/>
      <c r="C548" s="67"/>
      <c r="D548" s="88"/>
      <c r="E548" s="88"/>
      <c r="F548" s="88"/>
    </row>
    <row r="549" spans="2:6" ht="13.5" customHeight="1" x14ac:dyDescent="0.2">
      <c r="B549" s="67"/>
      <c r="C549" s="67"/>
      <c r="D549" s="88"/>
      <c r="E549" s="88"/>
      <c r="F549" s="88"/>
    </row>
    <row r="550" spans="2:6" ht="13.5" customHeight="1" x14ac:dyDescent="0.2">
      <c r="B550" s="67"/>
      <c r="C550" s="67"/>
      <c r="D550" s="88"/>
      <c r="E550" s="88"/>
      <c r="F550" s="88"/>
    </row>
    <row r="551" spans="2:6" ht="13.5" customHeight="1" x14ac:dyDescent="0.2">
      <c r="B551" s="67"/>
      <c r="C551" s="67"/>
      <c r="D551" s="88"/>
      <c r="E551" s="88"/>
      <c r="F551" s="88"/>
    </row>
    <row r="552" spans="2:6" ht="13.5" customHeight="1" x14ac:dyDescent="0.2">
      <c r="B552" s="67"/>
      <c r="C552" s="67"/>
      <c r="D552" s="88"/>
      <c r="E552" s="88"/>
      <c r="F552" s="88"/>
    </row>
    <row r="553" spans="2:6" ht="13.5" customHeight="1" x14ac:dyDescent="0.2">
      <c r="B553" s="67"/>
      <c r="C553" s="67"/>
      <c r="D553" s="88"/>
      <c r="E553" s="88"/>
      <c r="F553" s="88"/>
    </row>
    <row r="554" spans="2:6" ht="13.5" customHeight="1" x14ac:dyDescent="0.2">
      <c r="B554" s="67"/>
      <c r="C554" s="67"/>
      <c r="D554" s="88"/>
      <c r="E554" s="88"/>
      <c r="F554" s="88"/>
    </row>
    <row r="555" spans="2:6" ht="13.5" customHeight="1" x14ac:dyDescent="0.2">
      <c r="B555" s="67"/>
      <c r="C555" s="67"/>
      <c r="D555" s="88"/>
      <c r="E555" s="88"/>
      <c r="F555" s="88"/>
    </row>
    <row r="556" spans="2:6" ht="13.5" customHeight="1" x14ac:dyDescent="0.2">
      <c r="B556" s="67"/>
      <c r="C556" s="67"/>
      <c r="D556" s="88"/>
      <c r="E556" s="88"/>
      <c r="F556" s="88"/>
    </row>
    <row r="557" spans="2:6" ht="13.5" customHeight="1" x14ac:dyDescent="0.2">
      <c r="B557" s="67"/>
      <c r="C557" s="67"/>
      <c r="D557" s="88"/>
      <c r="E557" s="88"/>
      <c r="F557" s="88"/>
    </row>
    <row r="558" spans="2:6" ht="13.5" customHeight="1" x14ac:dyDescent="0.2">
      <c r="B558" s="67"/>
      <c r="C558" s="67"/>
      <c r="D558" s="88"/>
      <c r="E558" s="88"/>
      <c r="F558" s="88"/>
    </row>
    <row r="559" spans="2:6" ht="13.5" customHeight="1" x14ac:dyDescent="0.2">
      <c r="B559" s="67"/>
      <c r="C559" s="67"/>
      <c r="D559" s="88"/>
      <c r="E559" s="88"/>
      <c r="F559" s="88"/>
    </row>
    <row r="560" spans="2:6" ht="13.5" customHeight="1" x14ac:dyDescent="0.2">
      <c r="B560" s="67"/>
      <c r="C560" s="67"/>
      <c r="D560" s="88"/>
      <c r="E560" s="88"/>
      <c r="F560" s="88"/>
    </row>
    <row r="561" spans="2:6" ht="13.5" customHeight="1" x14ac:dyDescent="0.2">
      <c r="B561" s="67"/>
      <c r="C561" s="67"/>
      <c r="D561" s="88"/>
      <c r="E561" s="88"/>
      <c r="F561" s="88"/>
    </row>
    <row r="562" spans="2:6" ht="13.5" customHeight="1" x14ac:dyDescent="0.2">
      <c r="B562" s="67"/>
      <c r="C562" s="67"/>
      <c r="D562" s="88"/>
      <c r="E562" s="88"/>
      <c r="F562" s="88"/>
    </row>
    <row r="563" spans="2:6" ht="13.5" customHeight="1" x14ac:dyDescent="0.2">
      <c r="B563" s="67"/>
      <c r="C563" s="67"/>
      <c r="D563" s="88"/>
      <c r="E563" s="88"/>
      <c r="F563" s="88"/>
    </row>
    <row r="564" spans="2:6" ht="13.5" customHeight="1" x14ac:dyDescent="0.2">
      <c r="B564" s="67"/>
      <c r="C564" s="67"/>
      <c r="D564" s="88"/>
      <c r="E564" s="88"/>
      <c r="F564" s="88"/>
    </row>
    <row r="565" spans="2:6" ht="13.5" customHeight="1" x14ac:dyDescent="0.2">
      <c r="B565" s="67"/>
      <c r="C565" s="67"/>
      <c r="D565" s="88"/>
      <c r="E565" s="88"/>
      <c r="F565" s="88"/>
    </row>
    <row r="566" spans="2:6" ht="13.5" customHeight="1" x14ac:dyDescent="0.2">
      <c r="B566" s="67"/>
      <c r="C566" s="67"/>
      <c r="D566" s="88"/>
      <c r="E566" s="88"/>
      <c r="F566" s="88"/>
    </row>
    <row r="567" spans="2:6" ht="13.5" customHeight="1" x14ac:dyDescent="0.2">
      <c r="B567" s="67"/>
      <c r="C567" s="67"/>
      <c r="D567" s="88"/>
      <c r="E567" s="88"/>
      <c r="F567" s="88"/>
    </row>
    <row r="568" spans="2:6" ht="13.5" customHeight="1" x14ac:dyDescent="0.2">
      <c r="B568" s="67"/>
      <c r="C568" s="67"/>
      <c r="D568" s="88"/>
      <c r="E568" s="88"/>
      <c r="F568" s="88"/>
    </row>
    <row r="569" spans="2:6" ht="13.5" customHeight="1" x14ac:dyDescent="0.2">
      <c r="B569" s="67"/>
      <c r="C569" s="67"/>
      <c r="D569" s="88"/>
      <c r="E569" s="88"/>
      <c r="F569" s="88"/>
    </row>
    <row r="570" spans="2:6" ht="13.5" customHeight="1" x14ac:dyDescent="0.2">
      <c r="B570" s="67"/>
      <c r="C570" s="67"/>
      <c r="D570" s="88"/>
      <c r="E570" s="88"/>
      <c r="F570" s="88"/>
    </row>
    <row r="571" spans="2:6" ht="13.5" customHeight="1" x14ac:dyDescent="0.2">
      <c r="B571" s="67"/>
      <c r="C571" s="67"/>
      <c r="D571" s="88"/>
      <c r="E571" s="88"/>
      <c r="F571" s="88"/>
    </row>
    <row r="572" spans="2:6" ht="13.5" customHeight="1" x14ac:dyDescent="0.2">
      <c r="B572" s="67"/>
      <c r="C572" s="67"/>
      <c r="D572" s="88"/>
      <c r="E572" s="88"/>
      <c r="F572" s="88"/>
    </row>
    <row r="573" spans="2:6" ht="13.5" customHeight="1" x14ac:dyDescent="0.2">
      <c r="B573" s="67"/>
      <c r="C573" s="67"/>
      <c r="D573" s="88"/>
      <c r="E573" s="88"/>
      <c r="F573" s="88"/>
    </row>
    <row r="574" spans="2:6" ht="13.5" customHeight="1" x14ac:dyDescent="0.2">
      <c r="B574" s="67"/>
      <c r="C574" s="67"/>
      <c r="D574" s="88"/>
      <c r="E574" s="88"/>
      <c r="F574" s="88"/>
    </row>
    <row r="575" spans="2:6" ht="13.5" customHeight="1" x14ac:dyDescent="0.2"/>
    <row r="576" spans="2:6" ht="13.5" customHeight="1" x14ac:dyDescent="0.25">
      <c r="B576" s="89"/>
      <c r="C576" s="89"/>
      <c r="D576" s="67"/>
      <c r="E576" s="67"/>
      <c r="F576" s="67"/>
    </row>
    <row r="577" spans="2:6" ht="13.5" customHeight="1" x14ac:dyDescent="0.2">
      <c r="B577" s="67"/>
      <c r="C577" s="67"/>
      <c r="D577" s="88"/>
      <c r="E577" s="88"/>
      <c r="F577" s="88"/>
    </row>
    <row r="578" spans="2:6" ht="13.5" customHeight="1" x14ac:dyDescent="0.2">
      <c r="B578" s="67"/>
      <c r="C578" s="67"/>
      <c r="D578" s="88"/>
      <c r="E578" s="88"/>
      <c r="F578" s="88"/>
    </row>
    <row r="579" spans="2:6" ht="13.5" customHeight="1" x14ac:dyDescent="0.2">
      <c r="B579" s="67"/>
      <c r="C579" s="67"/>
      <c r="D579" s="88"/>
      <c r="E579" s="88"/>
      <c r="F579" s="88"/>
    </row>
    <row r="580" spans="2:6" ht="13.5" customHeight="1" x14ac:dyDescent="0.2">
      <c r="B580" s="67"/>
      <c r="C580" s="67"/>
      <c r="D580" s="88"/>
      <c r="E580" s="88"/>
      <c r="F580" s="88"/>
    </row>
    <row r="581" spans="2:6" ht="13.5" customHeight="1" x14ac:dyDescent="0.2">
      <c r="B581" s="67"/>
      <c r="C581" s="67"/>
      <c r="D581" s="88"/>
      <c r="E581" s="88"/>
      <c r="F581" s="88"/>
    </row>
    <row r="582" spans="2:6" ht="13.5" customHeight="1" x14ac:dyDescent="0.2">
      <c r="B582" s="67"/>
      <c r="C582" s="67"/>
      <c r="D582" s="88"/>
      <c r="E582" s="88"/>
      <c r="F582" s="88"/>
    </row>
    <row r="583" spans="2:6" ht="13.5" customHeight="1" x14ac:dyDescent="0.2">
      <c r="B583" s="67"/>
      <c r="C583" s="67"/>
      <c r="D583" s="88"/>
      <c r="E583" s="88"/>
      <c r="F583" s="88"/>
    </row>
    <row r="584" spans="2:6" ht="13.5" customHeight="1" x14ac:dyDescent="0.2">
      <c r="B584" s="67"/>
      <c r="C584" s="67"/>
      <c r="D584" s="88"/>
      <c r="E584" s="88"/>
      <c r="F584" s="88"/>
    </row>
    <row r="585" spans="2:6" ht="13.5" customHeight="1" x14ac:dyDescent="0.2">
      <c r="B585" s="67"/>
      <c r="C585" s="67"/>
      <c r="D585" s="88"/>
      <c r="E585" s="88"/>
      <c r="F585" s="88"/>
    </row>
    <row r="586" spans="2:6" ht="13.5" customHeight="1" x14ac:dyDescent="0.2">
      <c r="B586" s="67"/>
      <c r="C586" s="67"/>
      <c r="D586" s="88"/>
      <c r="E586" s="88"/>
      <c r="F586" s="88"/>
    </row>
    <row r="587" spans="2:6" ht="13.5" customHeight="1" x14ac:dyDescent="0.2">
      <c r="B587" s="67"/>
      <c r="C587" s="67"/>
      <c r="D587" s="88"/>
      <c r="E587" s="88"/>
      <c r="F587" s="88"/>
    </row>
    <row r="588" spans="2:6" ht="13.5" customHeight="1" x14ac:dyDescent="0.2">
      <c r="B588" s="67"/>
      <c r="C588" s="67"/>
      <c r="D588" s="88"/>
      <c r="E588" s="88"/>
      <c r="F588" s="88"/>
    </row>
    <row r="589" spans="2:6" ht="13.5" customHeight="1" x14ac:dyDescent="0.2">
      <c r="B589" s="67"/>
      <c r="C589" s="67"/>
      <c r="D589" s="88"/>
      <c r="E589" s="88"/>
      <c r="F589" s="88"/>
    </row>
    <row r="590" spans="2:6" ht="13.5" customHeight="1" x14ac:dyDescent="0.2">
      <c r="B590" s="67"/>
      <c r="C590" s="67"/>
      <c r="D590" s="88"/>
      <c r="E590" s="88"/>
      <c r="F590" s="88"/>
    </row>
    <row r="591" spans="2:6" ht="13.5" customHeight="1" x14ac:dyDescent="0.2">
      <c r="B591" s="67"/>
      <c r="C591" s="67"/>
      <c r="D591" s="88"/>
      <c r="E591" s="88"/>
      <c r="F591" s="88"/>
    </row>
    <row r="592" spans="2:6" ht="13.5" customHeight="1" x14ac:dyDescent="0.2">
      <c r="B592" s="67"/>
      <c r="C592" s="67"/>
      <c r="D592" s="88"/>
      <c r="E592" s="88"/>
      <c r="F592" s="88"/>
    </row>
    <row r="593" spans="2:6" ht="13.5" customHeight="1" x14ac:dyDescent="0.2">
      <c r="B593" s="67"/>
      <c r="C593" s="67"/>
      <c r="D593" s="88"/>
      <c r="E593" s="88"/>
      <c r="F593" s="88"/>
    </row>
    <row r="594" spans="2:6" ht="13.5" customHeight="1" x14ac:dyDescent="0.2">
      <c r="B594" s="67"/>
      <c r="C594" s="67"/>
      <c r="D594" s="88"/>
      <c r="E594" s="88"/>
      <c r="F594" s="88"/>
    </row>
    <row r="595" spans="2:6" ht="13.5" customHeight="1" x14ac:dyDescent="0.2">
      <c r="B595" s="67"/>
      <c r="C595" s="67"/>
      <c r="D595" s="88"/>
      <c r="E595" s="88"/>
      <c r="F595" s="88"/>
    </row>
    <row r="596" spans="2:6" ht="13.5" customHeight="1" x14ac:dyDescent="0.2">
      <c r="B596" s="67"/>
      <c r="C596" s="67"/>
      <c r="D596" s="88"/>
      <c r="E596" s="88"/>
      <c r="F596" s="88"/>
    </row>
    <row r="597" spans="2:6" ht="13.5" customHeight="1" x14ac:dyDescent="0.2">
      <c r="B597" s="67"/>
      <c r="C597" s="67"/>
      <c r="D597" s="88"/>
      <c r="E597" s="88"/>
      <c r="F597" s="88"/>
    </row>
    <row r="598" spans="2:6" ht="13.5" customHeight="1" x14ac:dyDescent="0.2">
      <c r="B598" s="67"/>
      <c r="C598" s="67"/>
      <c r="D598" s="88"/>
      <c r="E598" s="88"/>
      <c r="F598" s="88"/>
    </row>
    <row r="599" spans="2:6" ht="13.5" customHeight="1" x14ac:dyDescent="0.2">
      <c r="B599" s="67"/>
      <c r="C599" s="67"/>
      <c r="D599" s="88"/>
      <c r="E599" s="88"/>
      <c r="F599" s="88"/>
    </row>
    <row r="600" spans="2:6" ht="13.5" customHeight="1" x14ac:dyDescent="0.2">
      <c r="B600" s="67"/>
      <c r="C600" s="67"/>
      <c r="D600" s="88"/>
      <c r="E600" s="88"/>
      <c r="F600" s="88"/>
    </row>
    <row r="601" spans="2:6" ht="13.5" customHeight="1" x14ac:dyDescent="0.2">
      <c r="B601" s="67"/>
      <c r="C601" s="67"/>
      <c r="D601" s="88"/>
      <c r="E601" s="88"/>
      <c r="F601" s="88"/>
    </row>
    <row r="602" spans="2:6" ht="13.5" customHeight="1" x14ac:dyDescent="0.2">
      <c r="B602" s="67"/>
      <c r="C602" s="67"/>
      <c r="D602" s="88"/>
      <c r="E602" s="88"/>
      <c r="F602" s="88"/>
    </row>
    <row r="603" spans="2:6" ht="13.5" customHeight="1" x14ac:dyDescent="0.2">
      <c r="B603" s="67"/>
      <c r="C603" s="67"/>
      <c r="D603" s="88"/>
      <c r="E603" s="88"/>
      <c r="F603" s="88"/>
    </row>
    <row r="604" spans="2:6" ht="13.5" customHeight="1" x14ac:dyDescent="0.2">
      <c r="B604" s="67"/>
      <c r="C604" s="67"/>
      <c r="D604" s="88"/>
      <c r="E604" s="88"/>
      <c r="F604" s="88"/>
    </row>
    <row r="605" spans="2:6" ht="13.5" customHeight="1" x14ac:dyDescent="0.2">
      <c r="B605" s="67"/>
      <c r="C605" s="67"/>
      <c r="D605" s="88"/>
      <c r="E605" s="88"/>
      <c r="F605" s="88"/>
    </row>
    <row r="606" spans="2:6" ht="13.5" customHeight="1" x14ac:dyDescent="0.2">
      <c r="B606" s="67"/>
      <c r="C606" s="67"/>
      <c r="D606" s="88"/>
      <c r="E606" s="88"/>
      <c r="F606" s="88"/>
    </row>
    <row r="607" spans="2:6" ht="13.5" customHeight="1" x14ac:dyDescent="0.2">
      <c r="B607" s="67"/>
      <c r="C607" s="67"/>
      <c r="D607" s="88"/>
      <c r="E607" s="88"/>
      <c r="F607" s="88"/>
    </row>
    <row r="608" spans="2:6" ht="13.5" customHeight="1" x14ac:dyDescent="0.2">
      <c r="B608" s="67"/>
      <c r="C608" s="67"/>
      <c r="D608" s="88"/>
      <c r="E608" s="88"/>
      <c r="F608" s="88"/>
    </row>
    <row r="609" spans="2:6" ht="13.5" customHeight="1" x14ac:dyDescent="0.2">
      <c r="B609" s="67"/>
      <c r="C609" s="67"/>
      <c r="D609" s="88"/>
      <c r="E609" s="88"/>
      <c r="F609" s="88"/>
    </row>
    <row r="610" spans="2:6" ht="13.5" customHeight="1" x14ac:dyDescent="0.2">
      <c r="B610" s="67"/>
      <c r="C610" s="67"/>
      <c r="D610" s="88"/>
      <c r="E610" s="88"/>
      <c r="F610" s="88"/>
    </row>
    <row r="611" spans="2:6" ht="13.5" customHeight="1" x14ac:dyDescent="0.2">
      <c r="B611" s="67"/>
      <c r="C611" s="67"/>
      <c r="D611" s="88"/>
      <c r="E611" s="88"/>
      <c r="F611" s="88"/>
    </row>
    <row r="612" spans="2:6" ht="13.5" customHeight="1" x14ac:dyDescent="0.2">
      <c r="B612" s="67"/>
      <c r="C612" s="67"/>
      <c r="D612" s="88"/>
      <c r="E612" s="88"/>
      <c r="F612" s="88"/>
    </row>
    <row r="613" spans="2:6" ht="13.5" customHeight="1" x14ac:dyDescent="0.2">
      <c r="B613" s="67"/>
      <c r="C613" s="67"/>
      <c r="D613" s="88"/>
      <c r="E613" s="88"/>
      <c r="F613" s="88"/>
    </row>
    <row r="614" spans="2:6" ht="13.5" customHeight="1" x14ac:dyDescent="0.2">
      <c r="B614" s="67"/>
      <c r="C614" s="67"/>
      <c r="D614" s="88"/>
      <c r="E614" s="88"/>
      <c r="F614" s="88"/>
    </row>
    <row r="615" spans="2:6" ht="13.5" customHeight="1" x14ac:dyDescent="0.2">
      <c r="B615" s="67"/>
      <c r="C615" s="67"/>
      <c r="D615" s="88"/>
      <c r="E615" s="88"/>
      <c r="F615" s="88"/>
    </row>
    <row r="616" spans="2:6" ht="13.5" customHeight="1" x14ac:dyDescent="0.2">
      <c r="B616" s="67"/>
      <c r="C616" s="67"/>
      <c r="D616" s="88"/>
      <c r="E616" s="88"/>
      <c r="F616" s="88"/>
    </row>
    <row r="617" spans="2:6" ht="13.5" customHeight="1" x14ac:dyDescent="0.2">
      <c r="B617" s="67"/>
      <c r="C617" s="67"/>
      <c r="D617" s="88"/>
      <c r="E617" s="88"/>
      <c r="F617" s="88"/>
    </row>
    <row r="618" spans="2:6" ht="13.5" customHeight="1" x14ac:dyDescent="0.2">
      <c r="B618" s="67"/>
      <c r="C618" s="67"/>
      <c r="D618" s="88"/>
      <c r="E618" s="88"/>
      <c r="F618" s="88"/>
    </row>
    <row r="619" spans="2:6" ht="13.5" customHeight="1" x14ac:dyDescent="0.2">
      <c r="B619" s="67"/>
      <c r="C619" s="67"/>
      <c r="D619" s="88"/>
      <c r="E619" s="88"/>
      <c r="F619" s="88"/>
    </row>
    <row r="620" spans="2:6" ht="13.5" customHeight="1" x14ac:dyDescent="0.2">
      <c r="B620" s="67"/>
      <c r="C620" s="67"/>
      <c r="D620" s="88"/>
      <c r="E620" s="88"/>
      <c r="F620" s="88"/>
    </row>
    <row r="621" spans="2:6" ht="13.5" customHeight="1" x14ac:dyDescent="0.2">
      <c r="B621" s="67"/>
      <c r="C621" s="67"/>
      <c r="D621" s="88"/>
      <c r="E621" s="88"/>
      <c r="F621" s="88"/>
    </row>
    <row r="622" spans="2:6" ht="13.5" customHeight="1" x14ac:dyDescent="0.2">
      <c r="B622" s="67"/>
      <c r="C622" s="67"/>
      <c r="D622" s="88"/>
      <c r="E622" s="88"/>
      <c r="F622" s="88"/>
    </row>
    <row r="623" spans="2:6" ht="13.5" customHeight="1" x14ac:dyDescent="0.2"/>
    <row r="624" spans="2:6" ht="13.5" customHeight="1" x14ac:dyDescent="0.25">
      <c r="B624" s="89"/>
      <c r="C624" s="89"/>
      <c r="D624" s="67"/>
      <c r="E624" s="67"/>
      <c r="F624" s="67"/>
    </row>
    <row r="625" spans="2:6" ht="13.5" customHeight="1" x14ac:dyDescent="0.2">
      <c r="B625" s="67"/>
      <c r="C625" s="67"/>
      <c r="D625" s="88"/>
      <c r="E625" s="88"/>
      <c r="F625" s="88"/>
    </row>
    <row r="626" spans="2:6" ht="13.5" customHeight="1" x14ac:dyDescent="0.2">
      <c r="B626" s="67"/>
      <c r="C626" s="67"/>
      <c r="D626" s="88"/>
      <c r="E626" s="88"/>
      <c r="F626" s="88"/>
    </row>
    <row r="627" spans="2:6" ht="13.5" customHeight="1" x14ac:dyDescent="0.2">
      <c r="B627" s="67"/>
      <c r="C627" s="67"/>
      <c r="D627" s="88"/>
      <c r="E627" s="88"/>
      <c r="F627" s="88"/>
    </row>
    <row r="628" spans="2:6" ht="13.5" customHeight="1" x14ac:dyDescent="0.2">
      <c r="B628" s="67"/>
      <c r="C628" s="67"/>
      <c r="D628" s="88"/>
      <c r="E628" s="88"/>
      <c r="F628" s="88"/>
    </row>
    <row r="629" spans="2:6" ht="13.5" customHeight="1" x14ac:dyDescent="0.2">
      <c r="B629" s="67"/>
      <c r="C629" s="67"/>
      <c r="D629" s="88"/>
      <c r="E629" s="88"/>
      <c r="F629" s="88"/>
    </row>
    <row r="630" spans="2:6" ht="13.5" customHeight="1" x14ac:dyDescent="0.2">
      <c r="B630" s="67"/>
      <c r="C630" s="67"/>
      <c r="D630" s="88"/>
      <c r="E630" s="88"/>
      <c r="F630" s="88"/>
    </row>
    <row r="631" spans="2:6" ht="13.5" customHeight="1" x14ac:dyDescent="0.2">
      <c r="B631" s="67"/>
      <c r="C631" s="67"/>
      <c r="D631" s="88"/>
      <c r="E631" s="88"/>
      <c r="F631" s="88"/>
    </row>
    <row r="632" spans="2:6" ht="13.5" customHeight="1" x14ac:dyDescent="0.2">
      <c r="B632" s="67"/>
      <c r="C632" s="67"/>
      <c r="D632" s="88"/>
      <c r="E632" s="88"/>
      <c r="F632" s="88"/>
    </row>
    <row r="633" spans="2:6" ht="13.5" customHeight="1" x14ac:dyDescent="0.2">
      <c r="B633" s="67"/>
      <c r="C633" s="67"/>
      <c r="D633" s="88"/>
      <c r="E633" s="88"/>
      <c r="F633" s="88"/>
    </row>
    <row r="634" spans="2:6" ht="13.5" customHeight="1" x14ac:dyDescent="0.2">
      <c r="B634" s="67"/>
      <c r="C634" s="67"/>
      <c r="D634" s="88"/>
      <c r="E634" s="88"/>
      <c r="F634" s="88"/>
    </row>
    <row r="635" spans="2:6" ht="13.5" customHeight="1" x14ac:dyDescent="0.2">
      <c r="B635" s="67"/>
      <c r="C635" s="67"/>
      <c r="D635" s="88"/>
      <c r="E635" s="88"/>
      <c r="F635" s="88"/>
    </row>
    <row r="636" spans="2:6" ht="13.5" customHeight="1" x14ac:dyDescent="0.2">
      <c r="B636" s="67"/>
      <c r="C636" s="67"/>
      <c r="D636" s="88"/>
      <c r="E636" s="88"/>
      <c r="F636" s="88"/>
    </row>
    <row r="637" spans="2:6" ht="13.5" customHeight="1" x14ac:dyDescent="0.2">
      <c r="B637" s="67"/>
      <c r="C637" s="67"/>
      <c r="D637" s="88"/>
      <c r="E637" s="88"/>
      <c r="F637" s="88"/>
    </row>
    <row r="638" spans="2:6" ht="13.5" customHeight="1" x14ac:dyDescent="0.2">
      <c r="B638" s="67"/>
      <c r="C638" s="67"/>
      <c r="D638" s="88"/>
      <c r="E638" s="88"/>
      <c r="F638" s="88"/>
    </row>
    <row r="639" spans="2:6" ht="13.5" customHeight="1" x14ac:dyDescent="0.2">
      <c r="B639" s="67"/>
      <c r="C639" s="67"/>
      <c r="D639" s="88"/>
      <c r="E639" s="88"/>
      <c r="F639" s="88"/>
    </row>
    <row r="640" spans="2:6" ht="13.5" customHeight="1" x14ac:dyDescent="0.2">
      <c r="B640" s="67"/>
      <c r="C640" s="67"/>
      <c r="D640" s="88"/>
      <c r="E640" s="88"/>
      <c r="F640" s="88"/>
    </row>
    <row r="641" spans="2:6" ht="13.5" customHeight="1" x14ac:dyDescent="0.2">
      <c r="B641" s="67"/>
      <c r="C641" s="67"/>
      <c r="D641" s="88"/>
      <c r="E641" s="88"/>
      <c r="F641" s="88"/>
    </row>
    <row r="642" spans="2:6" ht="13.5" customHeight="1" x14ac:dyDescent="0.2">
      <c r="B642" s="67"/>
      <c r="C642" s="67"/>
      <c r="D642" s="88"/>
      <c r="E642" s="88"/>
      <c r="F642" s="88"/>
    </row>
    <row r="643" spans="2:6" ht="13.5" customHeight="1" x14ac:dyDescent="0.2">
      <c r="B643" s="67"/>
      <c r="C643" s="67"/>
      <c r="D643" s="88"/>
      <c r="E643" s="88"/>
      <c r="F643" s="88"/>
    </row>
    <row r="644" spans="2:6" ht="13.5" customHeight="1" x14ac:dyDescent="0.2">
      <c r="B644" s="67"/>
      <c r="C644" s="67"/>
      <c r="D644" s="88"/>
      <c r="E644" s="88"/>
      <c r="F644" s="88"/>
    </row>
    <row r="645" spans="2:6" ht="13.5" customHeight="1" x14ac:dyDescent="0.2">
      <c r="B645" s="67"/>
      <c r="C645" s="67"/>
      <c r="D645" s="88"/>
      <c r="E645" s="88"/>
      <c r="F645" s="88"/>
    </row>
    <row r="646" spans="2:6" ht="13.5" customHeight="1" x14ac:dyDescent="0.2">
      <c r="B646" s="67"/>
      <c r="C646" s="67"/>
      <c r="D646" s="88"/>
      <c r="E646" s="88"/>
      <c r="F646" s="88"/>
    </row>
    <row r="647" spans="2:6" ht="13.5" customHeight="1" x14ac:dyDescent="0.2">
      <c r="B647" s="67"/>
      <c r="C647" s="67"/>
      <c r="D647" s="88"/>
      <c r="E647" s="88"/>
      <c r="F647" s="88"/>
    </row>
    <row r="648" spans="2:6" ht="13.5" customHeight="1" x14ac:dyDescent="0.2">
      <c r="B648" s="67"/>
      <c r="C648" s="67"/>
      <c r="D648" s="88"/>
      <c r="E648" s="88"/>
      <c r="F648" s="88"/>
    </row>
    <row r="649" spans="2:6" ht="13.5" customHeight="1" x14ac:dyDescent="0.2">
      <c r="B649" s="67"/>
      <c r="C649" s="67"/>
      <c r="D649" s="88"/>
      <c r="E649" s="88"/>
      <c r="F649" s="88"/>
    </row>
    <row r="650" spans="2:6" ht="13.5" customHeight="1" x14ac:dyDescent="0.2">
      <c r="B650" s="67"/>
      <c r="C650" s="67"/>
      <c r="D650" s="88"/>
      <c r="E650" s="88"/>
      <c r="F650" s="88"/>
    </row>
    <row r="651" spans="2:6" ht="13.5" customHeight="1" x14ac:dyDescent="0.2">
      <c r="B651" s="67"/>
      <c r="C651" s="67"/>
      <c r="D651" s="88"/>
      <c r="E651" s="88"/>
      <c r="F651" s="88"/>
    </row>
    <row r="652" spans="2:6" ht="13.5" customHeight="1" x14ac:dyDescent="0.2">
      <c r="B652" s="67"/>
      <c r="C652" s="67"/>
      <c r="D652" s="88"/>
      <c r="E652" s="88"/>
      <c r="F652" s="88"/>
    </row>
    <row r="653" spans="2:6" ht="13.5" customHeight="1" x14ac:dyDescent="0.2">
      <c r="B653" s="67"/>
      <c r="C653" s="67"/>
      <c r="D653" s="88"/>
      <c r="E653" s="88"/>
      <c r="F653" s="88"/>
    </row>
    <row r="654" spans="2:6" ht="13.5" customHeight="1" x14ac:dyDescent="0.2">
      <c r="B654" s="67"/>
      <c r="C654" s="67"/>
      <c r="D654" s="88"/>
      <c r="E654" s="88"/>
      <c r="F654" s="88"/>
    </row>
    <row r="655" spans="2:6" ht="13.5" customHeight="1" x14ac:dyDescent="0.2">
      <c r="B655" s="67"/>
      <c r="C655" s="67"/>
      <c r="D655" s="88"/>
      <c r="E655" s="88"/>
      <c r="F655" s="88"/>
    </row>
    <row r="656" spans="2:6" ht="13.5" customHeight="1" x14ac:dyDescent="0.2">
      <c r="B656" s="67"/>
      <c r="C656" s="67"/>
      <c r="D656" s="88"/>
      <c r="E656" s="88"/>
      <c r="F656" s="88"/>
    </row>
    <row r="657" spans="2:6" ht="13.5" customHeight="1" x14ac:dyDescent="0.2">
      <c r="B657" s="67"/>
      <c r="C657" s="67"/>
      <c r="D657" s="88"/>
      <c r="E657" s="88"/>
      <c r="F657" s="88"/>
    </row>
    <row r="658" spans="2:6" ht="13.5" customHeight="1" x14ac:dyDescent="0.2">
      <c r="B658" s="67"/>
      <c r="C658" s="67"/>
      <c r="D658" s="88"/>
      <c r="E658" s="88"/>
      <c r="F658" s="88"/>
    </row>
    <row r="659" spans="2:6" ht="13.5" customHeight="1" x14ac:dyDescent="0.2">
      <c r="B659" s="67"/>
      <c r="C659" s="67"/>
      <c r="D659" s="88"/>
      <c r="E659" s="88"/>
      <c r="F659" s="88"/>
    </row>
    <row r="660" spans="2:6" ht="13.5" customHeight="1" x14ac:dyDescent="0.2">
      <c r="B660" s="67"/>
      <c r="C660" s="67"/>
      <c r="D660" s="88"/>
      <c r="E660" s="88"/>
      <c r="F660" s="88"/>
    </row>
    <row r="661" spans="2:6" ht="13.5" customHeight="1" x14ac:dyDescent="0.2">
      <c r="B661" s="67"/>
      <c r="C661" s="67"/>
      <c r="D661" s="88"/>
      <c r="E661" s="88"/>
      <c r="F661" s="88"/>
    </row>
    <row r="662" spans="2:6" ht="13.5" customHeight="1" x14ac:dyDescent="0.2">
      <c r="B662" s="67"/>
      <c r="C662" s="67"/>
      <c r="D662" s="88"/>
      <c r="E662" s="88"/>
      <c r="F662" s="88"/>
    </row>
    <row r="663" spans="2:6" ht="13.5" customHeight="1" x14ac:dyDescent="0.2">
      <c r="B663" s="67"/>
      <c r="C663" s="67"/>
      <c r="D663" s="88"/>
      <c r="E663" s="88"/>
      <c r="F663" s="88"/>
    </row>
    <row r="664" spans="2:6" ht="13.5" customHeight="1" x14ac:dyDescent="0.2">
      <c r="B664" s="67"/>
      <c r="C664" s="67"/>
      <c r="D664" s="88"/>
      <c r="E664" s="88"/>
      <c r="F664" s="88"/>
    </row>
    <row r="665" spans="2:6" ht="13.5" customHeight="1" x14ac:dyDescent="0.2">
      <c r="B665" s="67"/>
      <c r="C665" s="67"/>
      <c r="D665" s="88"/>
      <c r="E665" s="88"/>
      <c r="F665" s="88"/>
    </row>
    <row r="666" spans="2:6" ht="13.5" customHeight="1" x14ac:dyDescent="0.2">
      <c r="B666" s="67"/>
      <c r="C666" s="67"/>
      <c r="D666" s="88"/>
      <c r="E666" s="88"/>
      <c r="F666" s="88"/>
    </row>
    <row r="667" spans="2:6" ht="13.5" customHeight="1" x14ac:dyDescent="0.2">
      <c r="B667" s="67"/>
      <c r="C667" s="67"/>
      <c r="D667" s="88"/>
      <c r="E667" s="88"/>
      <c r="F667" s="88"/>
    </row>
    <row r="668" spans="2:6" ht="13.5" customHeight="1" x14ac:dyDescent="0.2">
      <c r="B668" s="67"/>
      <c r="C668" s="67"/>
      <c r="D668" s="88"/>
      <c r="E668" s="88"/>
      <c r="F668" s="88"/>
    </row>
    <row r="669" spans="2:6" ht="13.5" customHeight="1" x14ac:dyDescent="0.2">
      <c r="B669" s="67"/>
      <c r="C669" s="67"/>
      <c r="D669" s="88"/>
      <c r="E669" s="88"/>
      <c r="F669" s="88"/>
    </row>
    <row r="670" spans="2:6" ht="13.5" customHeight="1" x14ac:dyDescent="0.2">
      <c r="B670" s="67"/>
      <c r="C670" s="67"/>
      <c r="D670" s="88"/>
      <c r="E670" s="88"/>
      <c r="F670" s="88"/>
    </row>
    <row r="671" spans="2:6" ht="13.5" customHeight="1" x14ac:dyDescent="0.2">
      <c r="B671" s="67"/>
      <c r="C671" s="67"/>
      <c r="D671" s="88"/>
      <c r="E671" s="88"/>
      <c r="F671" s="88"/>
    </row>
    <row r="672" spans="2:6" ht="13.5" customHeight="1" x14ac:dyDescent="0.2">
      <c r="B672" s="67"/>
      <c r="C672" s="67"/>
      <c r="D672" s="88"/>
      <c r="E672" s="88"/>
      <c r="F672" s="88"/>
    </row>
    <row r="673" spans="2:6" ht="13.5" customHeight="1" x14ac:dyDescent="0.2">
      <c r="B673" s="67"/>
      <c r="C673" s="67"/>
      <c r="D673" s="88"/>
      <c r="E673" s="88"/>
      <c r="F673" s="88"/>
    </row>
    <row r="674" spans="2:6" ht="13.5" customHeight="1" x14ac:dyDescent="0.2">
      <c r="B674" s="67"/>
      <c r="C674" s="67"/>
      <c r="D674" s="88"/>
      <c r="E674" s="88"/>
      <c r="F674" s="88"/>
    </row>
    <row r="675" spans="2:6" ht="13.5" customHeight="1" x14ac:dyDescent="0.2">
      <c r="B675" s="67"/>
      <c r="C675" s="67"/>
      <c r="D675" s="88"/>
      <c r="E675" s="88"/>
      <c r="F675" s="88"/>
    </row>
    <row r="676" spans="2:6" ht="13.5" customHeight="1" x14ac:dyDescent="0.2">
      <c r="B676" s="67"/>
      <c r="C676" s="67"/>
      <c r="D676" s="88"/>
      <c r="E676" s="88"/>
      <c r="F676" s="88"/>
    </row>
    <row r="677" spans="2:6" ht="13.5" customHeight="1" x14ac:dyDescent="0.2">
      <c r="B677" s="67"/>
      <c r="C677" s="67"/>
      <c r="D677" s="67"/>
      <c r="E677" s="67"/>
      <c r="F677" s="67"/>
    </row>
    <row r="678" spans="2:6" ht="13.5" customHeight="1" x14ac:dyDescent="0.2">
      <c r="B678" s="67"/>
      <c r="C678" s="67"/>
      <c r="D678" s="88"/>
      <c r="E678" s="88"/>
      <c r="F678" s="88"/>
    </row>
    <row r="679" spans="2:6" ht="13.5" customHeight="1" x14ac:dyDescent="0.2">
      <c r="B679" s="67"/>
      <c r="C679" s="67"/>
      <c r="D679" s="88"/>
      <c r="E679" s="88"/>
      <c r="F679" s="88"/>
    </row>
    <row r="680" spans="2:6" ht="13.5" customHeight="1" x14ac:dyDescent="0.2">
      <c r="B680" s="67"/>
      <c r="C680" s="67"/>
      <c r="D680" s="88"/>
      <c r="E680" s="88"/>
      <c r="F680" s="88"/>
    </row>
    <row r="681" spans="2:6" ht="13.5" customHeight="1" x14ac:dyDescent="0.2">
      <c r="B681" s="67"/>
      <c r="C681" s="67"/>
      <c r="D681" s="88"/>
      <c r="E681" s="88"/>
      <c r="F681" s="88"/>
    </row>
    <row r="682" spans="2:6" ht="13.5" customHeight="1" x14ac:dyDescent="0.2">
      <c r="B682" s="67"/>
      <c r="C682" s="67"/>
      <c r="D682" s="88"/>
      <c r="E682" s="88"/>
      <c r="F682" s="88"/>
    </row>
    <row r="683" spans="2:6" ht="13.5" customHeight="1" x14ac:dyDescent="0.2">
      <c r="B683" s="67"/>
      <c r="C683" s="67"/>
      <c r="D683" s="88"/>
      <c r="E683" s="88"/>
      <c r="F683" s="88"/>
    </row>
    <row r="684" spans="2:6" ht="13.5" customHeight="1" x14ac:dyDescent="0.2"/>
    <row r="685" spans="2:6" ht="13.5" customHeight="1" x14ac:dyDescent="0.25">
      <c r="B685" s="89"/>
      <c r="C685" s="89"/>
      <c r="D685" s="67"/>
      <c r="E685" s="67"/>
      <c r="F685" s="67"/>
    </row>
    <row r="686" spans="2:6" ht="13.5" customHeight="1" x14ac:dyDescent="0.2">
      <c r="B686" s="88"/>
      <c r="C686" s="88"/>
      <c r="D686" s="88"/>
      <c r="E686" s="88"/>
      <c r="F686" s="88"/>
    </row>
    <row r="687" spans="2:6" ht="13.5" customHeight="1" x14ac:dyDescent="0.2">
      <c r="B687" s="88"/>
      <c r="C687" s="88"/>
      <c r="D687" s="88"/>
      <c r="E687" s="88"/>
      <c r="F687" s="88"/>
    </row>
    <row r="688" spans="2:6" ht="13.5" customHeight="1" x14ac:dyDescent="0.2">
      <c r="B688" s="88"/>
      <c r="C688" s="88"/>
      <c r="D688" s="88"/>
      <c r="E688" s="88"/>
      <c r="F688" s="88"/>
    </row>
    <row r="689" spans="2:6" ht="13.5" customHeight="1" x14ac:dyDescent="0.2">
      <c r="B689" s="88"/>
      <c r="C689" s="88"/>
      <c r="D689" s="88"/>
      <c r="E689" s="88"/>
      <c r="F689" s="88"/>
    </row>
    <row r="690" spans="2:6" ht="13.5" customHeight="1" x14ac:dyDescent="0.2">
      <c r="B690" s="88"/>
      <c r="C690" s="88"/>
      <c r="D690" s="88"/>
      <c r="E690" s="88"/>
      <c r="F690" s="88"/>
    </row>
    <row r="691" spans="2:6" ht="13.5" customHeight="1" x14ac:dyDescent="0.2">
      <c r="B691" s="88"/>
      <c r="C691" s="88"/>
      <c r="D691" s="88"/>
      <c r="E691" s="88"/>
      <c r="F691" s="88"/>
    </row>
    <row r="692" spans="2:6" ht="13.5" customHeight="1" x14ac:dyDescent="0.2">
      <c r="B692" s="88"/>
      <c r="C692" s="88"/>
      <c r="D692" s="88"/>
      <c r="E692" s="88"/>
      <c r="F692" s="88"/>
    </row>
    <row r="693" spans="2:6" ht="13.5" customHeight="1" x14ac:dyDescent="0.2">
      <c r="B693" s="88"/>
      <c r="C693" s="88"/>
      <c r="D693" s="88"/>
      <c r="E693" s="88"/>
      <c r="F693" s="88"/>
    </row>
    <row r="694" spans="2:6" ht="13.5" customHeight="1" x14ac:dyDescent="0.2">
      <c r="B694" s="88"/>
      <c r="C694" s="88"/>
      <c r="D694" s="88"/>
      <c r="E694" s="88"/>
      <c r="F694" s="88"/>
    </row>
    <row r="695" spans="2:6" ht="13.5" customHeight="1" x14ac:dyDescent="0.2">
      <c r="B695" s="88"/>
      <c r="C695" s="88"/>
      <c r="D695" s="88"/>
      <c r="E695" s="88"/>
      <c r="F695" s="88"/>
    </row>
    <row r="696" spans="2:6" ht="13.5" customHeight="1" x14ac:dyDescent="0.2">
      <c r="B696" s="88"/>
      <c r="C696" s="88"/>
      <c r="D696" s="88"/>
      <c r="E696" s="88"/>
      <c r="F696" s="88"/>
    </row>
    <row r="697" spans="2:6" ht="13.5" customHeight="1" x14ac:dyDescent="0.2">
      <c r="B697" s="88"/>
      <c r="C697" s="88"/>
      <c r="D697" s="88"/>
      <c r="E697" s="88"/>
      <c r="F697" s="88"/>
    </row>
    <row r="698" spans="2:6" ht="13.5" customHeight="1" x14ac:dyDescent="0.2">
      <c r="B698" s="88"/>
      <c r="C698" s="88"/>
      <c r="D698" s="88"/>
      <c r="E698" s="88"/>
      <c r="F698" s="88"/>
    </row>
    <row r="699" spans="2:6" ht="13.5" customHeight="1" x14ac:dyDescent="0.2">
      <c r="B699" s="88"/>
      <c r="C699" s="88"/>
      <c r="D699" s="88"/>
      <c r="E699" s="88"/>
      <c r="F699" s="88"/>
    </row>
    <row r="700" spans="2:6" ht="13.5" customHeight="1" x14ac:dyDescent="0.2">
      <c r="B700" s="88"/>
      <c r="C700" s="88"/>
      <c r="D700" s="88"/>
      <c r="E700" s="88"/>
      <c r="F700" s="88"/>
    </row>
    <row r="701" spans="2:6" ht="13.5" customHeight="1" x14ac:dyDescent="0.2">
      <c r="B701" s="88"/>
      <c r="C701" s="88"/>
      <c r="D701" s="88"/>
      <c r="E701" s="88"/>
      <c r="F701" s="88"/>
    </row>
    <row r="702" spans="2:6" ht="13.5" customHeight="1" x14ac:dyDescent="0.2">
      <c r="B702" s="88"/>
      <c r="C702" s="88"/>
      <c r="D702" s="88"/>
      <c r="E702" s="88"/>
      <c r="F702" s="88"/>
    </row>
    <row r="703" spans="2:6" ht="13.5" customHeight="1" x14ac:dyDescent="0.2">
      <c r="B703" s="88"/>
      <c r="C703" s="88"/>
      <c r="D703" s="88"/>
      <c r="E703" s="88"/>
      <c r="F703" s="88"/>
    </row>
    <row r="704" spans="2:6" ht="13.5" customHeight="1" x14ac:dyDescent="0.2">
      <c r="B704" s="88"/>
      <c r="C704" s="88"/>
      <c r="D704" s="88"/>
      <c r="E704" s="88"/>
      <c r="F704" s="88"/>
    </row>
    <row r="705" spans="2:6" ht="13.5" customHeight="1" x14ac:dyDescent="0.2">
      <c r="B705" s="88"/>
      <c r="C705" s="88"/>
      <c r="D705" s="88"/>
      <c r="E705" s="88"/>
      <c r="F705" s="88"/>
    </row>
    <row r="706" spans="2:6" ht="13.5" customHeight="1" x14ac:dyDescent="0.2">
      <c r="B706" s="88"/>
      <c r="C706" s="88"/>
      <c r="D706" s="88"/>
      <c r="E706" s="88"/>
      <c r="F706" s="88"/>
    </row>
    <row r="707" spans="2:6" ht="13.5" customHeight="1" x14ac:dyDescent="0.2">
      <c r="B707" s="88"/>
      <c r="C707" s="88"/>
      <c r="D707" s="88"/>
      <c r="E707" s="88"/>
      <c r="F707" s="88"/>
    </row>
    <row r="708" spans="2:6" ht="13.5" customHeight="1" x14ac:dyDescent="0.2">
      <c r="B708" s="88"/>
      <c r="C708" s="88"/>
      <c r="D708" s="88"/>
      <c r="E708" s="88"/>
      <c r="F708" s="88"/>
    </row>
    <row r="709" spans="2:6" ht="13.5" customHeight="1" x14ac:dyDescent="0.2">
      <c r="B709" s="88"/>
      <c r="C709" s="88"/>
      <c r="D709" s="88"/>
      <c r="E709" s="88"/>
      <c r="F709" s="88"/>
    </row>
    <row r="710" spans="2:6" ht="13.5" customHeight="1" x14ac:dyDescent="0.2">
      <c r="B710" s="88"/>
      <c r="C710" s="88"/>
      <c r="D710" s="88"/>
      <c r="E710" s="88"/>
      <c r="F710" s="88"/>
    </row>
    <row r="711" spans="2:6" ht="13.5" customHeight="1" x14ac:dyDescent="0.2">
      <c r="B711" s="88"/>
      <c r="C711" s="88"/>
      <c r="D711" s="88"/>
      <c r="E711" s="88"/>
      <c r="F711" s="88"/>
    </row>
    <row r="712" spans="2:6" ht="13.5" customHeight="1" x14ac:dyDescent="0.2">
      <c r="B712" s="88"/>
      <c r="C712" s="88"/>
      <c r="D712" s="88"/>
      <c r="E712" s="88"/>
      <c r="F712" s="88"/>
    </row>
    <row r="713" spans="2:6" ht="13.5" customHeight="1" x14ac:dyDescent="0.2">
      <c r="B713" s="88"/>
      <c r="C713" s="88"/>
      <c r="D713" s="88"/>
      <c r="E713" s="88"/>
      <c r="F713" s="88"/>
    </row>
    <row r="714" spans="2:6" ht="13.5" customHeight="1" x14ac:dyDescent="0.2">
      <c r="B714" s="88"/>
      <c r="C714" s="88"/>
      <c r="D714" s="88"/>
      <c r="E714" s="88"/>
      <c r="F714" s="88"/>
    </row>
    <row r="715" spans="2:6" ht="13.5" customHeight="1" x14ac:dyDescent="0.2">
      <c r="B715" s="88"/>
      <c r="C715" s="88"/>
      <c r="D715" s="88"/>
      <c r="E715" s="88"/>
      <c r="F715" s="88"/>
    </row>
    <row r="716" spans="2:6" ht="13.5" customHeight="1" x14ac:dyDescent="0.2">
      <c r="B716" s="88"/>
      <c r="C716" s="88"/>
      <c r="D716" s="88"/>
      <c r="E716" s="88"/>
      <c r="F716" s="88"/>
    </row>
    <row r="717" spans="2:6" ht="13.5" customHeight="1" x14ac:dyDescent="0.2">
      <c r="B717" s="88"/>
      <c r="C717" s="88"/>
      <c r="D717" s="88"/>
      <c r="E717" s="88"/>
      <c r="F717" s="88"/>
    </row>
    <row r="718" spans="2:6" ht="13.5" customHeight="1" x14ac:dyDescent="0.2">
      <c r="B718" s="88"/>
      <c r="C718" s="88"/>
      <c r="D718" s="88"/>
      <c r="E718" s="88"/>
      <c r="F718" s="88"/>
    </row>
    <row r="719" spans="2:6" ht="13.5" customHeight="1" x14ac:dyDescent="0.2">
      <c r="B719" s="88"/>
      <c r="C719" s="88"/>
      <c r="D719" s="88"/>
      <c r="E719" s="88"/>
      <c r="F719" s="88"/>
    </row>
    <row r="720" spans="2:6" ht="13.5" customHeight="1" x14ac:dyDescent="0.2">
      <c r="B720" s="88"/>
      <c r="C720" s="88"/>
      <c r="D720" s="88"/>
      <c r="E720" s="88"/>
      <c r="F720" s="88"/>
    </row>
    <row r="721" spans="2:6" ht="13.5" customHeight="1" x14ac:dyDescent="0.2">
      <c r="B721" s="88"/>
      <c r="C721" s="88"/>
      <c r="D721" s="88"/>
      <c r="E721" s="88"/>
      <c r="F721" s="88"/>
    </row>
    <row r="722" spans="2:6" ht="13.5" customHeight="1" x14ac:dyDescent="0.2">
      <c r="B722" s="88"/>
      <c r="C722" s="88"/>
      <c r="D722" s="88"/>
      <c r="E722" s="88"/>
      <c r="F722" s="88"/>
    </row>
    <row r="723" spans="2:6" ht="13.5" customHeight="1" x14ac:dyDescent="0.2">
      <c r="B723" s="88"/>
      <c r="C723" s="88"/>
      <c r="D723" s="88"/>
      <c r="E723" s="88"/>
      <c r="F723" s="88"/>
    </row>
    <row r="724" spans="2:6" ht="13.5" customHeight="1" x14ac:dyDescent="0.2">
      <c r="B724" s="88"/>
      <c r="C724" s="88"/>
      <c r="D724" s="88"/>
      <c r="E724" s="88"/>
      <c r="F724" s="88"/>
    </row>
    <row r="725" spans="2:6" ht="13.5" customHeight="1" x14ac:dyDescent="0.2">
      <c r="B725" s="88"/>
      <c r="C725" s="88"/>
      <c r="D725" s="88"/>
      <c r="E725" s="88"/>
      <c r="F725" s="88"/>
    </row>
    <row r="726" spans="2:6" ht="13.5" customHeight="1" x14ac:dyDescent="0.2">
      <c r="B726" s="88"/>
      <c r="C726" s="88"/>
      <c r="D726" s="88"/>
      <c r="E726" s="88"/>
      <c r="F726" s="88"/>
    </row>
    <row r="727" spans="2:6" ht="13.5" customHeight="1" x14ac:dyDescent="0.2">
      <c r="B727" s="88"/>
      <c r="C727" s="88"/>
      <c r="D727" s="88"/>
      <c r="E727" s="88"/>
      <c r="F727" s="88"/>
    </row>
    <row r="728" spans="2:6" ht="13.5" customHeight="1" x14ac:dyDescent="0.2">
      <c r="B728" s="88"/>
      <c r="C728" s="88"/>
      <c r="D728" s="88"/>
      <c r="E728" s="88"/>
      <c r="F728" s="88"/>
    </row>
    <row r="729" spans="2:6" ht="13.5" customHeight="1" x14ac:dyDescent="0.2">
      <c r="B729" s="88"/>
      <c r="C729" s="88"/>
      <c r="D729" s="88"/>
      <c r="E729" s="88"/>
      <c r="F729" s="88"/>
    </row>
    <row r="730" spans="2:6" ht="13.5" customHeight="1" x14ac:dyDescent="0.2">
      <c r="B730" s="88"/>
      <c r="C730" s="88"/>
      <c r="D730" s="88"/>
      <c r="E730" s="88"/>
      <c r="F730" s="88"/>
    </row>
    <row r="731" spans="2:6" ht="13.5" customHeight="1" x14ac:dyDescent="0.2">
      <c r="B731" s="88"/>
      <c r="C731" s="88"/>
      <c r="D731" s="88"/>
      <c r="E731" s="88"/>
      <c r="F731" s="88"/>
    </row>
    <row r="732" spans="2:6" ht="13.5" customHeight="1" x14ac:dyDescent="0.2">
      <c r="B732" s="88"/>
      <c r="C732" s="88"/>
      <c r="D732" s="88"/>
      <c r="E732" s="88"/>
      <c r="F732" s="88"/>
    </row>
    <row r="733" spans="2:6" ht="13.5" customHeight="1" x14ac:dyDescent="0.2">
      <c r="B733" s="88"/>
      <c r="C733" s="88"/>
      <c r="D733" s="88"/>
      <c r="E733" s="88"/>
      <c r="F733" s="88"/>
    </row>
    <row r="734" spans="2:6" ht="13.5" customHeight="1" x14ac:dyDescent="0.2">
      <c r="B734" s="88"/>
      <c r="C734" s="88"/>
      <c r="D734" s="88"/>
      <c r="E734" s="88"/>
      <c r="F734" s="88"/>
    </row>
    <row r="735" spans="2:6" ht="13.5" customHeight="1" x14ac:dyDescent="0.2">
      <c r="B735" s="88"/>
      <c r="C735" s="88"/>
      <c r="D735" s="88"/>
      <c r="E735" s="88"/>
      <c r="F735" s="88"/>
    </row>
    <row r="736" spans="2:6" ht="13.5" customHeight="1" x14ac:dyDescent="0.2">
      <c r="B736" s="88"/>
      <c r="C736" s="88"/>
      <c r="D736" s="88"/>
      <c r="E736" s="88"/>
      <c r="F736" s="88"/>
    </row>
    <row r="737" spans="2:6" ht="13.5" customHeight="1" x14ac:dyDescent="0.2">
      <c r="B737" s="88"/>
      <c r="C737" s="88"/>
      <c r="D737" s="88"/>
      <c r="E737" s="88"/>
      <c r="F737" s="88"/>
    </row>
    <row r="738" spans="2:6" ht="13.5" customHeight="1" x14ac:dyDescent="0.2">
      <c r="B738" s="88"/>
      <c r="C738" s="88"/>
      <c r="D738" s="88"/>
      <c r="E738" s="88"/>
      <c r="F738" s="88"/>
    </row>
    <row r="739" spans="2:6" ht="13.5" customHeight="1" x14ac:dyDescent="0.2">
      <c r="B739" s="88"/>
      <c r="C739" s="88"/>
      <c r="D739" s="88"/>
      <c r="E739" s="88"/>
      <c r="F739" s="88"/>
    </row>
    <row r="740" spans="2:6" ht="13.5" customHeight="1" x14ac:dyDescent="0.2">
      <c r="B740" s="88"/>
      <c r="C740" s="88"/>
      <c r="D740" s="88"/>
      <c r="E740" s="88"/>
      <c r="F740" s="88"/>
    </row>
    <row r="741" spans="2:6" ht="13.5" customHeight="1" x14ac:dyDescent="0.2">
      <c r="B741" s="88"/>
      <c r="C741" s="88"/>
      <c r="D741" s="88"/>
      <c r="E741" s="88"/>
      <c r="F741" s="88"/>
    </row>
    <row r="742" spans="2:6" ht="13.5" customHeight="1" x14ac:dyDescent="0.2">
      <c r="B742" s="88"/>
      <c r="C742" s="88"/>
      <c r="D742" s="88"/>
      <c r="E742" s="88"/>
      <c r="F742" s="88"/>
    </row>
    <row r="743" spans="2:6" ht="13.5" customHeight="1" x14ac:dyDescent="0.2">
      <c r="B743" s="88"/>
      <c r="C743" s="88"/>
      <c r="D743" s="88"/>
      <c r="E743" s="88"/>
      <c r="F743" s="88"/>
    </row>
    <row r="744" spans="2:6" ht="13.5" customHeight="1" x14ac:dyDescent="0.2"/>
    <row r="745" spans="2:6" ht="13.5" customHeight="1" x14ac:dyDescent="0.25">
      <c r="B745" s="89"/>
      <c r="C745" s="89"/>
      <c r="D745" s="67"/>
      <c r="E745" s="67"/>
      <c r="F745" s="67"/>
    </row>
    <row r="746" spans="2:6" ht="13.5" customHeight="1" x14ac:dyDescent="0.2">
      <c r="B746" s="67"/>
      <c r="C746" s="67"/>
      <c r="D746" s="88"/>
      <c r="E746" s="88"/>
      <c r="F746" s="88"/>
    </row>
    <row r="747" spans="2:6" ht="13.5" customHeight="1" x14ac:dyDescent="0.2">
      <c r="B747" s="67"/>
      <c r="C747" s="67"/>
      <c r="D747" s="88"/>
      <c r="E747" s="88"/>
      <c r="F747" s="88"/>
    </row>
    <row r="748" spans="2:6" ht="13.5" customHeight="1" x14ac:dyDescent="0.2">
      <c r="B748" s="67"/>
      <c r="C748" s="67"/>
      <c r="D748" s="88"/>
      <c r="E748" s="88"/>
      <c r="F748" s="88"/>
    </row>
    <row r="749" spans="2:6" ht="13.5" customHeight="1" x14ac:dyDescent="0.2">
      <c r="B749" s="67"/>
      <c r="C749" s="67"/>
      <c r="D749" s="88"/>
      <c r="E749" s="88"/>
      <c r="F749" s="88"/>
    </row>
    <row r="750" spans="2:6" ht="13.5" customHeight="1" x14ac:dyDescent="0.2">
      <c r="B750" s="67"/>
      <c r="C750" s="67"/>
      <c r="D750" s="88"/>
      <c r="E750" s="88"/>
      <c r="F750" s="88"/>
    </row>
    <row r="751" spans="2:6" ht="13.5" customHeight="1" x14ac:dyDescent="0.2">
      <c r="B751" s="67"/>
      <c r="C751" s="67"/>
      <c r="D751" s="88"/>
      <c r="E751" s="88"/>
      <c r="F751" s="88"/>
    </row>
    <row r="752" spans="2:6" ht="13.5" customHeight="1" x14ac:dyDescent="0.2">
      <c r="B752" s="67"/>
      <c r="C752" s="67"/>
      <c r="D752" s="88"/>
      <c r="E752" s="88"/>
      <c r="F752" s="88"/>
    </row>
    <row r="753" spans="2:6" ht="13.5" customHeight="1" x14ac:dyDescent="0.2">
      <c r="B753" s="67"/>
      <c r="C753" s="67"/>
      <c r="D753" s="88"/>
      <c r="E753" s="88"/>
      <c r="F753" s="88"/>
    </row>
    <row r="754" spans="2:6" ht="13.5" customHeight="1" x14ac:dyDescent="0.2">
      <c r="B754" s="67"/>
      <c r="C754" s="67"/>
      <c r="D754" s="88"/>
      <c r="E754" s="88"/>
      <c r="F754" s="88"/>
    </row>
    <row r="755" spans="2:6" ht="13.5" customHeight="1" x14ac:dyDescent="0.2">
      <c r="B755" s="67"/>
      <c r="C755" s="67"/>
      <c r="D755" s="88"/>
      <c r="E755" s="88"/>
      <c r="F755" s="88"/>
    </row>
    <row r="756" spans="2:6" ht="13.5" customHeight="1" x14ac:dyDescent="0.2">
      <c r="B756" s="67"/>
      <c r="C756" s="67"/>
      <c r="D756" s="88"/>
      <c r="E756" s="88"/>
      <c r="F756" s="88"/>
    </row>
    <row r="757" spans="2:6" ht="13.5" customHeight="1" x14ac:dyDescent="0.2">
      <c r="B757" s="67"/>
      <c r="C757" s="67"/>
      <c r="D757" s="88"/>
      <c r="E757" s="88"/>
      <c r="F757" s="88"/>
    </row>
    <row r="758" spans="2:6" ht="13.5" customHeight="1" x14ac:dyDescent="0.2">
      <c r="B758" s="67"/>
      <c r="C758" s="67"/>
      <c r="D758" s="88"/>
      <c r="E758" s="88"/>
      <c r="F758" s="88"/>
    </row>
    <row r="759" spans="2:6" ht="13.5" customHeight="1" x14ac:dyDescent="0.2">
      <c r="B759" s="67"/>
      <c r="C759" s="67"/>
      <c r="D759" s="88"/>
      <c r="E759" s="88"/>
      <c r="F759" s="88"/>
    </row>
    <row r="760" spans="2:6" ht="13.5" customHeight="1" x14ac:dyDescent="0.2">
      <c r="B760" s="67"/>
      <c r="C760" s="67"/>
      <c r="D760" s="88"/>
      <c r="E760" s="88"/>
      <c r="F760" s="88"/>
    </row>
    <row r="761" spans="2:6" ht="13.5" customHeight="1" x14ac:dyDescent="0.2">
      <c r="B761" s="67"/>
      <c r="C761" s="67"/>
      <c r="D761" s="88"/>
      <c r="E761" s="88"/>
      <c r="F761" s="88"/>
    </row>
    <row r="762" spans="2:6" ht="13.5" customHeight="1" x14ac:dyDescent="0.2">
      <c r="B762" s="67"/>
      <c r="C762" s="67"/>
      <c r="D762" s="88"/>
      <c r="E762" s="88"/>
      <c r="F762" s="88"/>
    </row>
    <row r="763" spans="2:6" ht="13.5" customHeight="1" x14ac:dyDescent="0.2">
      <c r="B763" s="67"/>
      <c r="C763" s="67"/>
      <c r="D763" s="88"/>
      <c r="E763" s="88"/>
      <c r="F763" s="88"/>
    </row>
    <row r="764" spans="2:6" ht="13.5" customHeight="1" x14ac:dyDescent="0.2">
      <c r="B764" s="67"/>
      <c r="C764" s="67"/>
      <c r="D764" s="88"/>
      <c r="E764" s="88"/>
      <c r="F764" s="88"/>
    </row>
    <row r="765" spans="2:6" ht="13.5" customHeight="1" x14ac:dyDescent="0.2">
      <c r="B765" s="67"/>
      <c r="C765" s="67"/>
      <c r="D765" s="88"/>
      <c r="E765" s="88"/>
      <c r="F765" s="88"/>
    </row>
    <row r="766" spans="2:6" ht="13.5" customHeight="1" x14ac:dyDescent="0.2">
      <c r="B766" s="67"/>
      <c r="C766" s="67"/>
      <c r="D766" s="88"/>
      <c r="E766" s="88"/>
      <c r="F766" s="88"/>
    </row>
    <row r="767" spans="2:6" ht="13.5" customHeight="1" x14ac:dyDescent="0.2">
      <c r="B767" s="67"/>
      <c r="C767" s="67"/>
      <c r="D767" s="88"/>
      <c r="E767" s="88"/>
      <c r="F767" s="88"/>
    </row>
    <row r="768" spans="2:6" ht="13.5" customHeight="1" x14ac:dyDescent="0.2">
      <c r="B768" s="67"/>
      <c r="C768" s="67"/>
      <c r="D768" s="88"/>
      <c r="E768" s="88"/>
      <c r="F768" s="88"/>
    </row>
    <row r="769" spans="2:6" ht="13.5" customHeight="1" x14ac:dyDescent="0.2">
      <c r="B769" s="67"/>
      <c r="C769" s="67"/>
      <c r="D769" s="88"/>
      <c r="E769" s="88"/>
      <c r="F769" s="88"/>
    </row>
    <row r="770" spans="2:6" ht="13.5" customHeight="1" x14ac:dyDescent="0.2">
      <c r="B770" s="67"/>
      <c r="C770" s="67"/>
      <c r="D770" s="88"/>
      <c r="E770" s="88"/>
      <c r="F770" s="88"/>
    </row>
    <row r="771" spans="2:6" ht="13.5" customHeight="1" x14ac:dyDescent="0.2">
      <c r="B771" s="67"/>
      <c r="C771" s="67"/>
      <c r="D771" s="88"/>
      <c r="E771" s="88"/>
      <c r="F771" s="88"/>
    </row>
    <row r="772" spans="2:6" ht="13.5" customHeight="1" x14ac:dyDescent="0.2">
      <c r="B772" s="67"/>
      <c r="C772" s="67"/>
      <c r="D772" s="88"/>
      <c r="E772" s="88"/>
      <c r="F772" s="88"/>
    </row>
    <row r="773" spans="2:6" ht="13.5" customHeight="1" x14ac:dyDescent="0.2">
      <c r="B773" s="67"/>
      <c r="C773" s="67"/>
      <c r="D773" s="88"/>
      <c r="E773" s="88"/>
      <c r="F773" s="88"/>
    </row>
    <row r="774" spans="2:6" ht="13.5" customHeight="1" x14ac:dyDescent="0.2">
      <c r="B774" s="67"/>
      <c r="C774" s="67"/>
      <c r="D774" s="88"/>
      <c r="E774" s="88"/>
      <c r="F774" s="88"/>
    </row>
    <row r="775" spans="2:6" ht="13.5" customHeight="1" x14ac:dyDescent="0.2">
      <c r="B775" s="67"/>
      <c r="C775" s="67"/>
      <c r="D775" s="88"/>
      <c r="E775" s="88"/>
      <c r="F775" s="88"/>
    </row>
    <row r="776" spans="2:6" ht="13.5" customHeight="1" x14ac:dyDescent="0.2">
      <c r="B776" s="67"/>
      <c r="C776" s="67"/>
      <c r="D776" s="88"/>
      <c r="E776" s="88"/>
      <c r="F776" s="88"/>
    </row>
    <row r="777" spans="2:6" ht="13.5" customHeight="1" x14ac:dyDescent="0.2">
      <c r="B777" s="67"/>
      <c r="C777" s="67"/>
      <c r="D777" s="88"/>
      <c r="E777" s="88"/>
      <c r="F777" s="88"/>
    </row>
    <row r="778" spans="2:6" ht="13.5" customHeight="1" x14ac:dyDescent="0.2">
      <c r="B778" s="67"/>
      <c r="C778" s="67"/>
      <c r="D778" s="88"/>
      <c r="E778" s="88"/>
      <c r="F778" s="88"/>
    </row>
    <row r="779" spans="2:6" ht="13.5" customHeight="1" x14ac:dyDescent="0.2">
      <c r="B779" s="67"/>
      <c r="C779" s="67"/>
      <c r="D779" s="88"/>
      <c r="E779" s="88"/>
      <c r="F779" s="88"/>
    </row>
    <row r="780" spans="2:6" ht="13.5" customHeight="1" x14ac:dyDescent="0.2">
      <c r="B780" s="67"/>
      <c r="C780" s="67"/>
      <c r="D780" s="88"/>
      <c r="E780" s="88"/>
      <c r="F780" s="88"/>
    </row>
    <row r="781" spans="2:6" ht="13.5" customHeight="1" x14ac:dyDescent="0.2">
      <c r="B781" s="67"/>
      <c r="C781" s="67"/>
      <c r="D781" s="88"/>
      <c r="E781" s="88"/>
      <c r="F781" s="88"/>
    </row>
    <row r="782" spans="2:6" ht="13.5" customHeight="1" x14ac:dyDescent="0.2">
      <c r="B782" s="67"/>
      <c r="C782" s="67"/>
      <c r="D782" s="88"/>
      <c r="E782" s="88"/>
      <c r="F782" s="88"/>
    </row>
    <row r="783" spans="2:6" ht="13.5" customHeight="1" x14ac:dyDescent="0.2">
      <c r="B783" s="67"/>
      <c r="C783" s="67"/>
      <c r="D783" s="88"/>
      <c r="E783" s="88"/>
      <c r="F783" s="88"/>
    </row>
    <row r="784" spans="2:6" ht="13.5" customHeight="1" x14ac:dyDescent="0.2">
      <c r="B784" s="67"/>
      <c r="C784" s="67"/>
      <c r="D784" s="88"/>
      <c r="E784" s="88"/>
      <c r="F784" s="88"/>
    </row>
    <row r="785" spans="2:6" ht="13.5" customHeight="1" x14ac:dyDescent="0.2">
      <c r="B785" s="67"/>
      <c r="C785" s="67"/>
      <c r="D785" s="88"/>
      <c r="E785" s="88"/>
      <c r="F785" s="88"/>
    </row>
    <row r="786" spans="2:6" ht="13.5" customHeight="1" x14ac:dyDescent="0.2">
      <c r="B786" s="67"/>
      <c r="C786" s="67"/>
      <c r="D786" s="88"/>
      <c r="E786" s="88"/>
      <c r="F786" s="88"/>
    </row>
    <row r="787" spans="2:6" ht="13.5" customHeight="1" x14ac:dyDescent="0.2">
      <c r="B787" s="67"/>
      <c r="C787" s="67"/>
      <c r="D787" s="88"/>
      <c r="E787" s="88"/>
      <c r="F787" s="88"/>
    </row>
    <row r="788" spans="2:6" ht="13.5" customHeight="1" x14ac:dyDescent="0.2">
      <c r="B788" s="67"/>
      <c r="C788" s="67"/>
      <c r="D788" s="88"/>
      <c r="E788" s="88"/>
      <c r="F788" s="88"/>
    </row>
    <row r="789" spans="2:6" ht="13.5" customHeight="1" x14ac:dyDescent="0.2">
      <c r="B789" s="67"/>
      <c r="C789" s="67"/>
      <c r="D789" s="88"/>
      <c r="E789" s="88"/>
      <c r="F789" s="88"/>
    </row>
    <row r="790" spans="2:6" ht="13.5" customHeight="1" x14ac:dyDescent="0.2">
      <c r="B790" s="67"/>
      <c r="C790" s="67"/>
      <c r="D790" s="88"/>
      <c r="E790" s="88"/>
      <c r="F790" s="88"/>
    </row>
    <row r="791" spans="2:6" ht="13.5" customHeight="1" x14ac:dyDescent="0.2">
      <c r="B791" s="67"/>
      <c r="C791" s="67"/>
      <c r="D791" s="88"/>
      <c r="E791" s="88"/>
      <c r="F791" s="88"/>
    </row>
    <row r="792" spans="2:6" ht="13.5" customHeight="1" x14ac:dyDescent="0.2">
      <c r="B792" s="67"/>
      <c r="C792" s="67"/>
      <c r="D792" s="88"/>
      <c r="E792" s="88"/>
      <c r="F792" s="88"/>
    </row>
    <row r="793" spans="2:6" ht="13.5" customHeight="1" x14ac:dyDescent="0.2">
      <c r="B793" s="67"/>
      <c r="C793" s="67"/>
      <c r="D793" s="88"/>
      <c r="E793" s="88"/>
      <c r="F793" s="88"/>
    </row>
    <row r="794" spans="2:6" ht="13.5" customHeight="1" x14ac:dyDescent="0.2">
      <c r="B794" s="67"/>
      <c r="C794" s="67"/>
      <c r="D794" s="88"/>
      <c r="E794" s="88"/>
      <c r="F794" s="88"/>
    </row>
    <row r="795" spans="2:6" ht="13.5" customHeight="1" x14ac:dyDescent="0.2">
      <c r="B795" s="67"/>
      <c r="C795" s="67"/>
      <c r="D795" s="88"/>
      <c r="E795" s="88"/>
      <c r="F795" s="88"/>
    </row>
    <row r="796" spans="2:6" ht="13.5" customHeight="1" x14ac:dyDescent="0.2">
      <c r="B796" s="67"/>
      <c r="C796" s="67"/>
      <c r="D796" s="88"/>
      <c r="E796" s="88"/>
      <c r="F796" s="88"/>
    </row>
    <row r="797" spans="2:6" ht="13.5" customHeight="1" x14ac:dyDescent="0.2">
      <c r="B797" s="67"/>
      <c r="C797" s="67"/>
      <c r="D797" s="88"/>
      <c r="E797" s="88"/>
      <c r="F797" s="88"/>
    </row>
    <row r="798" spans="2:6" ht="13.5" customHeight="1" x14ac:dyDescent="0.2">
      <c r="B798" s="67"/>
      <c r="C798" s="67"/>
      <c r="D798" s="88"/>
      <c r="E798" s="88"/>
      <c r="F798" s="88"/>
    </row>
    <row r="799" spans="2:6" ht="13.5" customHeight="1" x14ac:dyDescent="0.2">
      <c r="B799" s="67"/>
      <c r="C799" s="67"/>
      <c r="D799" s="88"/>
      <c r="E799" s="88"/>
      <c r="F799" s="88"/>
    </row>
    <row r="800" spans="2:6" ht="13.5" customHeight="1" x14ac:dyDescent="0.2">
      <c r="B800" s="67"/>
      <c r="C800" s="67"/>
      <c r="D800" s="88"/>
      <c r="E800" s="88"/>
      <c r="F800" s="88"/>
    </row>
    <row r="801" spans="2:6" ht="13.5" customHeight="1" x14ac:dyDescent="0.2">
      <c r="B801" s="67"/>
      <c r="C801" s="67"/>
      <c r="D801" s="88"/>
      <c r="E801" s="88"/>
      <c r="F801" s="88"/>
    </row>
    <row r="802" spans="2:6" ht="13.5" customHeight="1" x14ac:dyDescent="0.2">
      <c r="B802" s="67"/>
      <c r="C802" s="67"/>
      <c r="D802" s="88"/>
      <c r="E802" s="88"/>
      <c r="F802" s="88"/>
    </row>
    <row r="803" spans="2:6" ht="13.5" customHeight="1" x14ac:dyDescent="0.2">
      <c r="B803" s="67"/>
      <c r="C803" s="67"/>
      <c r="D803" s="88"/>
      <c r="E803" s="88"/>
      <c r="F803" s="88"/>
    </row>
    <row r="804" spans="2:6" ht="13.5" customHeight="1" x14ac:dyDescent="0.2">
      <c r="B804" s="67"/>
      <c r="C804" s="67"/>
      <c r="D804" s="88"/>
      <c r="E804" s="88"/>
      <c r="F804" s="88"/>
    </row>
    <row r="805" spans="2:6" ht="13.5" customHeight="1" x14ac:dyDescent="0.2">
      <c r="B805" s="67"/>
      <c r="C805" s="67"/>
      <c r="D805" s="88"/>
      <c r="E805" s="88"/>
      <c r="F805" s="88"/>
    </row>
    <row r="806" spans="2:6" ht="13.5" customHeight="1" x14ac:dyDescent="0.2">
      <c r="B806" s="67"/>
      <c r="C806" s="67"/>
      <c r="D806" s="88"/>
      <c r="E806" s="88"/>
      <c r="F806" s="88"/>
    </row>
    <row r="807" spans="2:6" ht="13.5" customHeight="1" x14ac:dyDescent="0.2">
      <c r="B807" s="67"/>
      <c r="C807" s="67"/>
      <c r="D807" s="88"/>
      <c r="E807" s="88"/>
      <c r="F807" s="88"/>
    </row>
    <row r="808" spans="2:6" ht="13.5" customHeight="1" x14ac:dyDescent="0.2">
      <c r="B808" s="67"/>
      <c r="C808" s="67"/>
      <c r="D808" s="88"/>
      <c r="E808" s="88"/>
      <c r="F808" s="88"/>
    </row>
    <row r="809" spans="2:6" ht="13.5" customHeight="1" x14ac:dyDescent="0.2">
      <c r="B809" s="67"/>
      <c r="C809" s="67"/>
      <c r="D809" s="88"/>
      <c r="E809" s="88"/>
      <c r="F809" s="88"/>
    </row>
    <row r="810" spans="2:6" ht="13.5" customHeight="1" x14ac:dyDescent="0.2">
      <c r="B810" s="67"/>
      <c r="C810" s="67"/>
      <c r="D810" s="88"/>
      <c r="E810" s="88"/>
      <c r="F810" s="88"/>
    </row>
    <row r="811" spans="2:6" ht="13.5" customHeight="1" x14ac:dyDescent="0.2">
      <c r="B811" s="67"/>
      <c r="C811" s="67"/>
      <c r="D811" s="88"/>
      <c r="E811" s="88"/>
      <c r="F811" s="88"/>
    </row>
    <row r="812" spans="2:6" ht="13.5" customHeight="1" x14ac:dyDescent="0.2">
      <c r="B812" s="67"/>
      <c r="C812" s="67"/>
      <c r="D812" s="88"/>
      <c r="E812" s="88"/>
      <c r="F812" s="88"/>
    </row>
    <row r="813" spans="2:6" ht="13.5" customHeight="1" x14ac:dyDescent="0.2">
      <c r="B813" s="67"/>
      <c r="C813" s="67"/>
      <c r="D813" s="88"/>
      <c r="E813" s="88"/>
      <c r="F813" s="88"/>
    </row>
    <row r="814" spans="2:6" ht="13.5" customHeight="1" x14ac:dyDescent="0.2">
      <c r="B814" s="67"/>
      <c r="C814" s="67"/>
      <c r="D814" s="88"/>
      <c r="E814" s="88"/>
      <c r="F814" s="88"/>
    </row>
    <row r="815" spans="2:6" ht="13.5" customHeight="1" x14ac:dyDescent="0.2">
      <c r="B815" s="67"/>
      <c r="C815" s="67"/>
      <c r="D815" s="88"/>
      <c r="E815" s="88"/>
      <c r="F815" s="88"/>
    </row>
    <row r="816" spans="2:6" ht="13.5" customHeight="1" x14ac:dyDescent="0.2">
      <c r="B816" s="67"/>
      <c r="C816" s="67"/>
      <c r="D816" s="88"/>
      <c r="E816" s="88"/>
      <c r="F816" s="88"/>
    </row>
    <row r="817" spans="2:6" ht="13.5" customHeight="1" x14ac:dyDescent="0.2">
      <c r="B817" s="67"/>
      <c r="C817" s="67"/>
      <c r="D817" s="88"/>
      <c r="E817" s="88"/>
      <c r="F817" s="88"/>
    </row>
    <row r="818" spans="2:6" ht="13.5" customHeight="1" x14ac:dyDescent="0.2">
      <c r="B818" s="67"/>
      <c r="C818" s="67"/>
      <c r="D818" s="88"/>
      <c r="E818" s="88"/>
      <c r="F818" s="88"/>
    </row>
    <row r="819" spans="2:6" ht="13.5" customHeight="1" x14ac:dyDescent="0.2"/>
    <row r="820" spans="2:6" ht="13.5" customHeight="1" x14ac:dyDescent="0.25">
      <c r="B820" s="89"/>
      <c r="C820" s="89"/>
      <c r="D820" s="67"/>
      <c r="E820" s="67"/>
      <c r="F820" s="67"/>
    </row>
    <row r="821" spans="2:6" ht="13.5" customHeight="1" x14ac:dyDescent="0.2">
      <c r="B821" s="67"/>
      <c r="C821" s="67"/>
      <c r="D821" s="88"/>
      <c r="E821" s="88"/>
      <c r="F821" s="88"/>
    </row>
    <row r="822" spans="2:6" ht="13.5" customHeight="1" x14ac:dyDescent="0.2">
      <c r="B822" s="67"/>
      <c r="C822" s="67"/>
      <c r="D822" s="88"/>
      <c r="E822" s="88"/>
      <c r="F822" s="88"/>
    </row>
    <row r="823" spans="2:6" ht="13.5" customHeight="1" x14ac:dyDescent="0.2">
      <c r="B823" s="67"/>
      <c r="C823" s="67"/>
      <c r="D823" s="88"/>
      <c r="E823" s="88"/>
      <c r="F823" s="88"/>
    </row>
    <row r="824" spans="2:6" ht="13.5" customHeight="1" x14ac:dyDescent="0.2">
      <c r="B824" s="67"/>
      <c r="C824" s="67"/>
      <c r="D824" s="88"/>
      <c r="E824" s="88"/>
      <c r="F824" s="88"/>
    </row>
    <row r="825" spans="2:6" ht="13.5" customHeight="1" x14ac:dyDescent="0.2">
      <c r="B825" s="67"/>
      <c r="C825" s="67"/>
      <c r="D825" s="88"/>
      <c r="E825" s="88"/>
      <c r="F825" s="88"/>
    </row>
    <row r="826" spans="2:6" ht="13.5" customHeight="1" x14ac:dyDescent="0.2">
      <c r="B826" s="67"/>
      <c r="C826" s="67"/>
      <c r="D826" s="88"/>
      <c r="E826" s="88"/>
      <c r="F826" s="88"/>
    </row>
    <row r="827" spans="2:6" ht="13.5" customHeight="1" x14ac:dyDescent="0.2">
      <c r="B827" s="67"/>
      <c r="C827" s="67"/>
      <c r="D827" s="88"/>
      <c r="E827" s="88"/>
      <c r="F827" s="88"/>
    </row>
    <row r="828" spans="2:6" ht="13.5" customHeight="1" x14ac:dyDescent="0.2">
      <c r="B828" s="67"/>
      <c r="C828" s="67"/>
      <c r="D828" s="88"/>
      <c r="E828" s="88"/>
      <c r="F828" s="88"/>
    </row>
    <row r="829" spans="2:6" ht="13.5" customHeight="1" x14ac:dyDescent="0.2">
      <c r="B829" s="67"/>
      <c r="C829" s="67"/>
      <c r="D829" s="88"/>
      <c r="E829" s="88"/>
      <c r="F829" s="88"/>
    </row>
    <row r="830" spans="2:6" ht="13.5" customHeight="1" x14ac:dyDescent="0.2">
      <c r="B830" s="67"/>
      <c r="C830" s="67"/>
      <c r="D830" s="88"/>
      <c r="E830" s="88"/>
      <c r="F830" s="88"/>
    </row>
    <row r="831" spans="2:6" ht="13.5" customHeight="1" x14ac:dyDescent="0.2">
      <c r="B831" s="67"/>
      <c r="C831" s="67"/>
      <c r="D831" s="88"/>
      <c r="E831" s="88"/>
      <c r="F831" s="88"/>
    </row>
    <row r="832" spans="2:6" ht="13.5" customHeight="1" x14ac:dyDescent="0.2">
      <c r="B832" s="67"/>
      <c r="C832" s="67"/>
      <c r="D832" s="67"/>
      <c r="E832" s="67"/>
      <c r="F832" s="67"/>
    </row>
    <row r="833" spans="2:6" ht="13.5" customHeight="1" x14ac:dyDescent="0.2">
      <c r="B833" s="67"/>
      <c r="C833" s="67"/>
      <c r="D833" s="88"/>
      <c r="E833" s="88"/>
      <c r="F833" s="88"/>
    </row>
    <row r="834" spans="2:6" ht="13.5" customHeight="1" x14ac:dyDescent="0.2">
      <c r="B834" s="67"/>
      <c r="C834" s="67"/>
      <c r="D834" s="88"/>
      <c r="E834" s="88"/>
      <c r="F834" s="88"/>
    </row>
    <row r="835" spans="2:6" ht="13.5" customHeight="1" x14ac:dyDescent="0.2">
      <c r="B835" s="67"/>
      <c r="C835" s="67"/>
      <c r="D835" s="88"/>
      <c r="E835" s="88"/>
      <c r="F835" s="88"/>
    </row>
    <row r="836" spans="2:6" ht="13.5" customHeight="1" x14ac:dyDescent="0.2">
      <c r="B836" s="67"/>
      <c r="C836" s="67"/>
      <c r="D836" s="88"/>
      <c r="E836" s="88"/>
      <c r="F836" s="88"/>
    </row>
    <row r="837" spans="2:6" ht="13.5" customHeight="1" x14ac:dyDescent="0.2">
      <c r="B837" s="67"/>
      <c r="C837" s="67"/>
      <c r="D837" s="88"/>
      <c r="E837" s="88"/>
      <c r="F837" s="88"/>
    </row>
    <row r="838" spans="2:6" ht="13.5" customHeight="1" x14ac:dyDescent="0.2">
      <c r="B838" s="67"/>
      <c r="C838" s="67"/>
      <c r="D838" s="88"/>
      <c r="E838" s="88"/>
      <c r="F838" s="88"/>
    </row>
    <row r="839" spans="2:6" ht="13.5" customHeight="1" x14ac:dyDescent="0.2">
      <c r="B839" s="67"/>
      <c r="C839" s="67"/>
      <c r="D839" s="88"/>
      <c r="E839" s="88"/>
      <c r="F839" s="88"/>
    </row>
    <row r="840" spans="2:6" ht="13.5" customHeight="1" x14ac:dyDescent="0.2">
      <c r="B840" s="67"/>
      <c r="C840" s="67"/>
      <c r="D840" s="88"/>
      <c r="E840" s="88"/>
      <c r="F840" s="88"/>
    </row>
    <row r="841" spans="2:6" ht="13.5" customHeight="1" x14ac:dyDescent="0.2">
      <c r="B841" s="67"/>
      <c r="C841" s="67"/>
      <c r="D841" s="88"/>
      <c r="E841" s="88"/>
      <c r="F841" s="88"/>
    </row>
    <row r="842" spans="2:6" ht="13.5" customHeight="1" x14ac:dyDescent="0.2">
      <c r="B842" s="67"/>
      <c r="C842" s="67"/>
      <c r="D842" s="88"/>
      <c r="E842" s="88"/>
      <c r="F842" s="88"/>
    </row>
    <row r="843" spans="2:6" ht="13.5" customHeight="1" x14ac:dyDescent="0.2">
      <c r="B843" s="67"/>
      <c r="C843" s="67"/>
      <c r="D843" s="88"/>
      <c r="E843" s="88"/>
      <c r="F843" s="88"/>
    </row>
    <row r="844" spans="2:6" ht="13.5" customHeight="1" x14ac:dyDescent="0.2">
      <c r="B844" s="67"/>
      <c r="C844" s="67"/>
      <c r="D844" s="88"/>
      <c r="E844" s="88"/>
      <c r="F844" s="88"/>
    </row>
    <row r="845" spans="2:6" ht="13.5" customHeight="1" x14ac:dyDescent="0.2">
      <c r="B845" s="67"/>
      <c r="C845" s="67"/>
      <c r="D845" s="88"/>
      <c r="E845" s="88"/>
      <c r="F845" s="88"/>
    </row>
    <row r="846" spans="2:6" ht="13.5" customHeight="1" x14ac:dyDescent="0.2">
      <c r="B846" s="67"/>
      <c r="C846" s="67"/>
      <c r="D846" s="88"/>
      <c r="E846" s="88"/>
      <c r="F846" s="88"/>
    </row>
    <row r="847" spans="2:6" ht="13.5" customHeight="1" x14ac:dyDescent="0.2">
      <c r="B847" s="67"/>
      <c r="C847" s="67"/>
      <c r="D847" s="88"/>
      <c r="E847" s="88"/>
      <c r="F847" s="88"/>
    </row>
    <row r="848" spans="2:6" ht="13.5" customHeight="1" x14ac:dyDescent="0.2">
      <c r="B848" s="67"/>
      <c r="C848" s="67"/>
      <c r="D848" s="88"/>
      <c r="E848" s="88"/>
      <c r="F848" s="88"/>
    </row>
    <row r="849" spans="2:6" ht="13.5" customHeight="1" x14ac:dyDescent="0.2">
      <c r="B849" s="67"/>
      <c r="C849" s="67"/>
      <c r="D849" s="88"/>
      <c r="E849" s="88"/>
      <c r="F849" s="88"/>
    </row>
    <row r="850" spans="2:6" ht="13.5" customHeight="1" x14ac:dyDescent="0.2">
      <c r="B850" s="67"/>
      <c r="C850" s="67"/>
      <c r="D850" s="88"/>
      <c r="E850" s="88"/>
      <c r="F850" s="88"/>
    </row>
    <row r="851" spans="2:6" ht="13.5" customHeight="1" x14ac:dyDescent="0.2">
      <c r="B851" s="67"/>
      <c r="C851" s="67"/>
      <c r="D851" s="88"/>
      <c r="E851" s="88"/>
      <c r="F851" s="88"/>
    </row>
    <row r="852" spans="2:6" ht="13.5" customHeight="1" x14ac:dyDescent="0.2">
      <c r="B852" s="67"/>
      <c r="C852" s="67"/>
      <c r="D852" s="88"/>
      <c r="E852" s="88"/>
      <c r="F852" s="88"/>
    </row>
    <row r="853" spans="2:6" ht="13.5" customHeight="1" x14ac:dyDescent="0.2">
      <c r="B853" s="67"/>
      <c r="C853" s="67"/>
      <c r="D853" s="88"/>
      <c r="E853" s="88"/>
      <c r="F853" s="88"/>
    </row>
    <row r="854" spans="2:6" ht="13.5" customHeight="1" x14ac:dyDescent="0.2">
      <c r="B854" s="67"/>
      <c r="C854" s="67"/>
      <c r="D854" s="88"/>
      <c r="E854" s="88"/>
      <c r="F854" s="88"/>
    </row>
    <row r="855" spans="2:6" ht="13.5" customHeight="1" x14ac:dyDescent="0.2">
      <c r="B855" s="67"/>
      <c r="C855" s="67"/>
      <c r="D855" s="88"/>
      <c r="E855" s="88"/>
      <c r="F855" s="88"/>
    </row>
    <row r="856" spans="2:6" ht="13.5" customHeight="1" x14ac:dyDescent="0.2">
      <c r="B856" s="67"/>
      <c r="C856" s="67"/>
      <c r="D856" s="88"/>
      <c r="E856" s="88"/>
      <c r="F856" s="88"/>
    </row>
    <row r="857" spans="2:6" ht="13.5" customHeight="1" x14ac:dyDescent="0.2">
      <c r="B857" s="67"/>
      <c r="C857" s="67"/>
      <c r="D857" s="88"/>
      <c r="E857" s="88"/>
      <c r="F857" s="88"/>
    </row>
    <row r="858" spans="2:6" ht="13.5" customHeight="1" x14ac:dyDescent="0.2">
      <c r="B858" s="67"/>
      <c r="C858" s="67"/>
      <c r="D858" s="88"/>
      <c r="E858" s="88"/>
      <c r="F858" s="88"/>
    </row>
    <row r="859" spans="2:6" ht="13.5" customHeight="1" x14ac:dyDescent="0.2">
      <c r="B859" s="67"/>
      <c r="C859" s="67"/>
      <c r="D859" s="88"/>
      <c r="E859" s="88"/>
      <c r="F859" s="88"/>
    </row>
    <row r="860" spans="2:6" ht="13.5" customHeight="1" x14ac:dyDescent="0.2">
      <c r="B860" s="67"/>
      <c r="C860" s="67"/>
      <c r="D860" s="88"/>
      <c r="E860" s="88"/>
      <c r="F860" s="88"/>
    </row>
    <row r="861" spans="2:6" ht="13.5" customHeight="1" x14ac:dyDescent="0.2">
      <c r="B861" s="67"/>
      <c r="C861" s="67"/>
      <c r="D861" s="88"/>
      <c r="E861" s="88"/>
      <c r="F861" s="88"/>
    </row>
    <row r="862" spans="2:6" ht="13.5" customHeight="1" x14ac:dyDescent="0.2">
      <c r="B862" s="67"/>
      <c r="C862" s="67"/>
      <c r="D862" s="88"/>
      <c r="E862" s="88"/>
      <c r="F862" s="88"/>
    </row>
    <row r="863" spans="2:6" ht="13.5" customHeight="1" x14ac:dyDescent="0.2">
      <c r="B863" s="67"/>
      <c r="C863" s="67"/>
      <c r="D863" s="88"/>
      <c r="E863" s="88"/>
      <c r="F863" s="88"/>
    </row>
    <row r="864" spans="2:6" ht="13.5" customHeight="1" x14ac:dyDescent="0.2">
      <c r="B864" s="67"/>
      <c r="C864" s="67"/>
      <c r="D864" s="88"/>
      <c r="E864" s="88"/>
      <c r="F864" s="88"/>
    </row>
    <row r="865" spans="2:6" ht="13.5" customHeight="1" x14ac:dyDescent="0.2">
      <c r="B865" s="67"/>
      <c r="C865" s="67"/>
      <c r="D865" s="88"/>
      <c r="E865" s="88"/>
      <c r="F865" s="88"/>
    </row>
    <row r="866" spans="2:6" ht="13.5" customHeight="1" x14ac:dyDescent="0.2">
      <c r="B866" s="67"/>
      <c r="C866" s="67"/>
      <c r="D866" s="88"/>
      <c r="E866" s="88"/>
      <c r="F866" s="88"/>
    </row>
    <row r="867" spans="2:6" ht="13.5" customHeight="1" x14ac:dyDescent="0.2">
      <c r="B867" s="67"/>
      <c r="C867" s="67"/>
      <c r="D867" s="88"/>
      <c r="E867" s="88"/>
      <c r="F867" s="88"/>
    </row>
    <row r="868" spans="2:6" ht="13.5" customHeight="1" x14ac:dyDescent="0.2">
      <c r="B868" s="67"/>
      <c r="C868" s="67"/>
      <c r="D868" s="88"/>
      <c r="E868" s="88"/>
      <c r="F868" s="88"/>
    </row>
    <row r="869" spans="2:6" ht="13.5" customHeight="1" x14ac:dyDescent="0.2">
      <c r="B869" s="67"/>
      <c r="C869" s="67"/>
      <c r="D869" s="88"/>
      <c r="E869" s="88"/>
      <c r="F869" s="88"/>
    </row>
    <row r="870" spans="2:6" ht="13.5" customHeight="1" x14ac:dyDescent="0.2">
      <c r="B870" s="67"/>
      <c r="C870" s="67"/>
      <c r="D870" s="88"/>
      <c r="E870" s="88"/>
      <c r="F870" s="88"/>
    </row>
    <row r="871" spans="2:6" ht="13.5" customHeight="1" x14ac:dyDescent="0.2">
      <c r="B871" s="67"/>
      <c r="C871" s="67"/>
      <c r="D871" s="88"/>
      <c r="E871" s="88"/>
      <c r="F871" s="88"/>
    </row>
    <row r="872" spans="2:6" ht="13.5" customHeight="1" x14ac:dyDescent="0.2">
      <c r="B872" s="67"/>
      <c r="C872" s="67"/>
      <c r="D872" s="88"/>
      <c r="E872" s="88"/>
      <c r="F872" s="88"/>
    </row>
    <row r="873" spans="2:6" ht="13.5" customHeight="1" x14ac:dyDescent="0.2">
      <c r="B873" s="67"/>
      <c r="C873" s="67"/>
      <c r="D873" s="88"/>
      <c r="E873" s="88"/>
      <c r="F873" s="88"/>
    </row>
    <row r="874" spans="2:6" ht="13.5" customHeight="1" x14ac:dyDescent="0.2">
      <c r="B874" s="67"/>
      <c r="C874" s="67"/>
      <c r="D874" s="88"/>
      <c r="E874" s="88"/>
      <c r="F874" s="88"/>
    </row>
    <row r="875" spans="2:6" ht="13.5" customHeight="1" x14ac:dyDescent="0.2">
      <c r="B875" s="67"/>
      <c r="C875" s="67"/>
      <c r="D875" s="88"/>
      <c r="E875" s="88"/>
      <c r="F875" s="88"/>
    </row>
    <row r="876" spans="2:6" ht="13.5" customHeight="1" x14ac:dyDescent="0.2">
      <c r="B876" s="67"/>
      <c r="C876" s="67"/>
      <c r="D876" s="88"/>
      <c r="E876" s="88"/>
      <c r="F876" s="88"/>
    </row>
    <row r="877" spans="2:6" ht="13.5" customHeight="1" x14ac:dyDescent="0.2">
      <c r="B877" s="67"/>
      <c r="C877" s="67"/>
      <c r="D877" s="88"/>
      <c r="E877" s="88"/>
      <c r="F877" s="88"/>
    </row>
    <row r="878" spans="2:6" ht="13.5" customHeight="1" x14ac:dyDescent="0.2">
      <c r="B878" s="67"/>
      <c r="C878" s="67"/>
      <c r="D878" s="88"/>
      <c r="E878" s="88"/>
      <c r="F878" s="88"/>
    </row>
    <row r="879" spans="2:6" ht="13.5" customHeight="1" x14ac:dyDescent="0.2">
      <c r="B879" s="67"/>
      <c r="C879" s="67"/>
      <c r="D879" s="88"/>
      <c r="E879" s="88"/>
      <c r="F879" s="88"/>
    </row>
    <row r="880" spans="2:6" ht="13.5" customHeight="1" x14ac:dyDescent="0.2">
      <c r="B880" s="67"/>
      <c r="C880" s="67"/>
      <c r="D880" s="88"/>
      <c r="E880" s="88"/>
      <c r="F880" s="88"/>
    </row>
    <row r="881" spans="2:6" ht="13.5" customHeight="1" x14ac:dyDescent="0.2">
      <c r="B881" s="67"/>
      <c r="C881" s="67"/>
      <c r="D881" s="88"/>
      <c r="E881" s="88"/>
      <c r="F881" s="88"/>
    </row>
    <row r="882" spans="2:6" ht="13.5" customHeight="1" x14ac:dyDescent="0.2">
      <c r="B882" s="67"/>
      <c r="C882" s="67"/>
      <c r="D882" s="88"/>
      <c r="E882" s="88"/>
      <c r="F882" s="88"/>
    </row>
    <row r="883" spans="2:6" ht="13.5" customHeight="1" x14ac:dyDescent="0.2">
      <c r="B883" s="67"/>
      <c r="C883" s="67"/>
      <c r="D883" s="88"/>
      <c r="E883" s="88"/>
      <c r="F883" s="88"/>
    </row>
    <row r="884" spans="2:6" ht="13.5" customHeight="1" x14ac:dyDescent="0.2">
      <c r="B884" s="67"/>
      <c r="C884" s="67"/>
      <c r="D884" s="88"/>
      <c r="E884" s="88"/>
      <c r="F884" s="88"/>
    </row>
    <row r="885" spans="2:6" ht="13.5" customHeight="1" x14ac:dyDescent="0.2">
      <c r="B885" s="67"/>
      <c r="C885" s="67"/>
      <c r="D885" s="88"/>
      <c r="E885" s="88"/>
      <c r="F885" s="88"/>
    </row>
    <row r="886" spans="2:6" ht="13.5" customHeight="1" x14ac:dyDescent="0.2">
      <c r="B886" s="67"/>
      <c r="C886" s="67"/>
      <c r="D886" s="88"/>
      <c r="E886" s="88"/>
      <c r="F886" s="88"/>
    </row>
    <row r="887" spans="2:6" ht="13.5" customHeight="1" x14ac:dyDescent="0.2">
      <c r="B887" s="67"/>
      <c r="C887" s="67"/>
      <c r="D887" s="88"/>
      <c r="E887" s="88"/>
      <c r="F887" s="88"/>
    </row>
    <row r="888" spans="2:6" ht="13.5" customHeight="1" x14ac:dyDescent="0.2">
      <c r="B888" s="67"/>
      <c r="C888" s="67"/>
      <c r="D888" s="88"/>
      <c r="E888" s="88"/>
      <c r="F888" s="88"/>
    </row>
    <row r="889" spans="2:6" ht="13.5" customHeight="1" x14ac:dyDescent="0.2">
      <c r="B889" s="67"/>
      <c r="C889" s="67"/>
      <c r="D889" s="88"/>
      <c r="E889" s="88"/>
      <c r="F889" s="88"/>
    </row>
    <row r="890" spans="2:6" ht="13.5" customHeight="1" x14ac:dyDescent="0.2">
      <c r="B890" s="67"/>
      <c r="C890" s="67"/>
      <c r="D890" s="88"/>
      <c r="E890" s="88"/>
      <c r="F890" s="88"/>
    </row>
    <row r="891" spans="2:6" ht="13.5" customHeight="1" x14ac:dyDescent="0.2">
      <c r="B891" s="67"/>
      <c r="C891" s="67"/>
      <c r="D891" s="88"/>
      <c r="E891" s="88"/>
      <c r="F891" s="88"/>
    </row>
    <row r="892" spans="2:6" ht="13.5" customHeight="1" x14ac:dyDescent="0.2">
      <c r="B892" s="67"/>
      <c r="C892" s="67"/>
      <c r="D892" s="88"/>
      <c r="E892" s="88"/>
      <c r="F892" s="88"/>
    </row>
    <row r="893" spans="2:6" ht="13.5" customHeight="1" x14ac:dyDescent="0.2">
      <c r="B893" s="67"/>
      <c r="C893" s="67"/>
      <c r="D893" s="88"/>
      <c r="E893" s="88"/>
      <c r="F893" s="88"/>
    </row>
    <row r="894" spans="2:6" ht="13.5" customHeight="1" x14ac:dyDescent="0.2">
      <c r="B894" s="67"/>
      <c r="C894" s="67"/>
      <c r="D894" s="88"/>
      <c r="E894" s="88"/>
      <c r="F894" s="88"/>
    </row>
    <row r="895" spans="2:6" ht="13.5" customHeight="1" x14ac:dyDescent="0.2">
      <c r="B895" s="67"/>
      <c r="C895" s="67"/>
      <c r="D895" s="88"/>
      <c r="E895" s="88"/>
      <c r="F895" s="88"/>
    </row>
    <row r="896" spans="2:6" ht="13.5" customHeight="1" x14ac:dyDescent="0.2">
      <c r="B896" s="67"/>
      <c r="C896" s="67"/>
      <c r="D896" s="88"/>
      <c r="E896" s="88"/>
      <c r="F896" s="88"/>
    </row>
    <row r="897" spans="2:6" ht="13.5" customHeight="1" x14ac:dyDescent="0.2">
      <c r="B897" s="67"/>
      <c r="C897" s="67"/>
      <c r="D897" s="88"/>
      <c r="E897" s="88"/>
      <c r="F897" s="88"/>
    </row>
    <row r="898" spans="2:6" ht="13.5" customHeight="1" x14ac:dyDescent="0.2">
      <c r="B898" s="67"/>
      <c r="C898" s="67"/>
      <c r="D898" s="88"/>
      <c r="E898" s="88"/>
      <c r="F898" s="88"/>
    </row>
    <row r="899" spans="2:6" ht="13.5" customHeight="1" x14ac:dyDescent="0.2">
      <c r="B899" s="67"/>
      <c r="C899" s="67"/>
      <c r="D899" s="88"/>
      <c r="E899" s="88"/>
      <c r="F899" s="88"/>
    </row>
    <row r="900" spans="2:6" ht="13.5" customHeight="1" x14ac:dyDescent="0.2">
      <c r="B900" s="67"/>
      <c r="C900" s="67"/>
      <c r="D900" s="88"/>
      <c r="E900" s="88"/>
      <c r="F900" s="88"/>
    </row>
    <row r="901" spans="2:6" ht="13.5" customHeight="1" x14ac:dyDescent="0.2">
      <c r="B901" s="67"/>
      <c r="C901" s="67"/>
      <c r="D901" s="88"/>
      <c r="E901" s="88"/>
      <c r="F901" s="88"/>
    </row>
    <row r="902" spans="2:6" ht="13.5" customHeight="1" x14ac:dyDescent="0.2">
      <c r="B902" s="67"/>
      <c r="C902" s="67"/>
      <c r="D902" s="88"/>
      <c r="E902" s="88"/>
      <c r="F902" s="88"/>
    </row>
    <row r="903" spans="2:6" ht="13.5" customHeight="1" x14ac:dyDescent="0.2">
      <c r="B903" s="67"/>
      <c r="C903" s="67"/>
      <c r="D903" s="88"/>
      <c r="E903" s="88"/>
      <c r="F903" s="88"/>
    </row>
    <row r="904" spans="2:6" ht="13.5" customHeight="1" x14ac:dyDescent="0.2">
      <c r="B904" s="67"/>
      <c r="C904" s="67"/>
      <c r="D904" s="88"/>
      <c r="E904" s="88"/>
      <c r="F904" s="88"/>
    </row>
    <row r="905" spans="2:6" ht="13.5" customHeight="1" x14ac:dyDescent="0.2">
      <c r="B905" s="88"/>
      <c r="C905" s="88"/>
      <c r="D905" s="67"/>
      <c r="E905" s="67"/>
      <c r="F905" s="67"/>
    </row>
    <row r="906" spans="2:6" ht="13.5" customHeight="1" x14ac:dyDescent="0.25">
      <c r="B906" s="89"/>
      <c r="C906" s="89"/>
      <c r="D906" s="67"/>
      <c r="E906" s="67"/>
      <c r="F906" s="67"/>
    </row>
    <row r="907" spans="2:6" ht="13.5" customHeight="1" x14ac:dyDescent="0.2">
      <c r="B907" s="67"/>
      <c r="C907" s="67"/>
      <c r="D907" s="88"/>
      <c r="E907" s="88"/>
      <c r="F907" s="88"/>
    </row>
    <row r="908" spans="2:6" ht="13.5" customHeight="1" x14ac:dyDescent="0.2">
      <c r="B908" s="67"/>
      <c r="C908" s="67"/>
      <c r="D908" s="88"/>
      <c r="E908" s="88"/>
      <c r="F908" s="88"/>
    </row>
    <row r="909" spans="2:6" ht="13.5" customHeight="1" x14ac:dyDescent="0.2">
      <c r="B909" s="67"/>
      <c r="C909" s="67"/>
      <c r="D909" s="88"/>
      <c r="E909" s="88"/>
      <c r="F909" s="88"/>
    </row>
    <row r="910" spans="2:6" ht="13.5" customHeight="1" x14ac:dyDescent="0.2">
      <c r="B910" s="67"/>
      <c r="C910" s="67"/>
      <c r="D910" s="88"/>
      <c r="E910" s="88"/>
      <c r="F910" s="88"/>
    </row>
    <row r="911" spans="2:6" ht="13.5" customHeight="1" x14ac:dyDescent="0.2">
      <c r="B911" s="67"/>
      <c r="C911" s="67"/>
      <c r="D911" s="88"/>
      <c r="E911" s="88"/>
      <c r="F911" s="88"/>
    </row>
    <row r="912" spans="2:6" ht="13.5" customHeight="1" x14ac:dyDescent="0.2">
      <c r="B912" s="67"/>
      <c r="C912" s="67"/>
      <c r="D912" s="88"/>
      <c r="E912" s="88"/>
      <c r="F912" s="88"/>
    </row>
    <row r="913" spans="2:6" ht="13.5" customHeight="1" x14ac:dyDescent="0.2">
      <c r="B913" s="67"/>
      <c r="C913" s="67"/>
      <c r="D913" s="88"/>
      <c r="E913" s="88"/>
      <c r="F913" s="88"/>
    </row>
    <row r="914" spans="2:6" ht="13.5" customHeight="1" x14ac:dyDescent="0.2">
      <c r="B914" s="67"/>
      <c r="C914" s="67"/>
      <c r="D914" s="88"/>
      <c r="E914" s="88"/>
      <c r="F914" s="88"/>
    </row>
    <row r="915" spans="2:6" ht="13.5" customHeight="1" x14ac:dyDescent="0.2">
      <c r="B915" s="67"/>
      <c r="C915" s="67"/>
      <c r="D915" s="88"/>
      <c r="E915" s="88"/>
      <c r="F915" s="88"/>
    </row>
    <row r="916" spans="2:6" ht="13.5" customHeight="1" x14ac:dyDescent="0.2">
      <c r="B916" s="67"/>
      <c r="C916" s="67"/>
      <c r="D916" s="88"/>
      <c r="E916" s="88"/>
      <c r="F916" s="88"/>
    </row>
    <row r="917" spans="2:6" ht="13.5" customHeight="1" x14ac:dyDescent="0.2">
      <c r="B917" s="67"/>
      <c r="C917" s="67"/>
      <c r="D917" s="88"/>
      <c r="E917" s="88"/>
      <c r="F917" s="88"/>
    </row>
    <row r="918" spans="2:6" ht="13.5" customHeight="1" x14ac:dyDescent="0.2">
      <c r="B918" s="67"/>
      <c r="C918" s="67"/>
      <c r="D918" s="88"/>
      <c r="E918" s="88"/>
      <c r="F918" s="88"/>
    </row>
    <row r="919" spans="2:6" ht="13.5" customHeight="1" x14ac:dyDescent="0.2">
      <c r="B919" s="67"/>
      <c r="C919" s="67"/>
      <c r="D919" s="88"/>
      <c r="E919" s="88"/>
      <c r="F919" s="88"/>
    </row>
    <row r="920" spans="2:6" ht="13.5" customHeight="1" x14ac:dyDescent="0.2">
      <c r="B920" s="67"/>
      <c r="C920" s="67"/>
      <c r="D920" s="88"/>
      <c r="E920" s="88"/>
      <c r="F920" s="88"/>
    </row>
    <row r="921" spans="2:6" ht="13.5" customHeight="1" x14ac:dyDescent="0.2">
      <c r="B921" s="67"/>
      <c r="C921" s="67"/>
      <c r="D921" s="88"/>
      <c r="E921" s="88"/>
      <c r="F921" s="88"/>
    </row>
    <row r="922" spans="2:6" ht="13.5" customHeight="1" x14ac:dyDescent="0.2">
      <c r="B922" s="67"/>
      <c r="C922" s="67"/>
      <c r="D922" s="88"/>
      <c r="E922" s="88"/>
      <c r="F922" s="88"/>
    </row>
    <row r="923" spans="2:6" ht="13.5" customHeight="1" x14ac:dyDescent="0.2">
      <c r="B923" s="67"/>
      <c r="C923" s="67"/>
      <c r="D923" s="88"/>
      <c r="E923" s="88"/>
      <c r="F923" s="88"/>
    </row>
    <row r="924" spans="2:6" ht="13.5" customHeight="1" x14ac:dyDescent="0.2">
      <c r="B924" s="67"/>
      <c r="C924" s="67"/>
      <c r="D924" s="88"/>
      <c r="E924" s="88"/>
      <c r="F924" s="88"/>
    </row>
    <row r="925" spans="2:6" ht="13.5" customHeight="1" x14ac:dyDescent="0.2">
      <c r="B925" s="67"/>
      <c r="C925" s="67"/>
      <c r="D925" s="88"/>
      <c r="E925" s="88"/>
      <c r="F925" s="88"/>
    </row>
    <row r="926" spans="2:6" ht="13.5" customHeight="1" x14ac:dyDescent="0.2">
      <c r="B926" s="67"/>
      <c r="C926" s="67"/>
      <c r="D926" s="88"/>
      <c r="E926" s="88"/>
      <c r="F926" s="88"/>
    </row>
    <row r="927" spans="2:6" ht="13.5" customHeight="1" x14ac:dyDescent="0.2">
      <c r="B927" s="67"/>
      <c r="C927" s="67"/>
      <c r="D927" s="88"/>
      <c r="E927" s="88"/>
      <c r="F927" s="88"/>
    </row>
    <row r="928" spans="2:6" ht="13.5" customHeight="1" x14ac:dyDescent="0.2">
      <c r="B928" s="67"/>
      <c r="C928" s="67"/>
      <c r="D928" s="88"/>
      <c r="E928" s="88"/>
      <c r="F928" s="88"/>
    </row>
    <row r="929" spans="2:6" ht="13.5" customHeight="1" x14ac:dyDescent="0.2">
      <c r="B929" s="67"/>
      <c r="C929" s="67"/>
      <c r="D929" s="88"/>
      <c r="E929" s="88"/>
      <c r="F929" s="88"/>
    </row>
    <row r="930" spans="2:6" ht="13.5" customHeight="1" x14ac:dyDescent="0.2">
      <c r="B930" s="67"/>
      <c r="C930" s="67"/>
      <c r="D930" s="88"/>
      <c r="E930" s="88"/>
      <c r="F930" s="88"/>
    </row>
    <row r="931" spans="2:6" ht="13.5" customHeight="1" x14ac:dyDescent="0.2">
      <c r="B931" s="67"/>
      <c r="C931" s="67"/>
      <c r="D931" s="88"/>
      <c r="E931" s="88"/>
      <c r="F931" s="88"/>
    </row>
    <row r="932" spans="2:6" ht="13.5" customHeight="1" x14ac:dyDescent="0.2">
      <c r="B932" s="67"/>
      <c r="C932" s="67"/>
      <c r="D932" s="88"/>
      <c r="E932" s="88"/>
      <c r="F932" s="88"/>
    </row>
    <row r="933" spans="2:6" ht="13.5" customHeight="1" x14ac:dyDescent="0.2">
      <c r="B933" s="67"/>
      <c r="C933" s="67"/>
      <c r="D933" s="88"/>
      <c r="E933" s="88"/>
      <c r="F933" s="88"/>
    </row>
    <row r="934" spans="2:6" ht="13.5" customHeight="1" x14ac:dyDescent="0.2">
      <c r="B934" s="67"/>
      <c r="C934" s="67"/>
      <c r="D934" s="88"/>
      <c r="E934" s="88"/>
      <c r="F934" s="88"/>
    </row>
    <row r="935" spans="2:6" ht="13.5" customHeight="1" x14ac:dyDescent="0.2">
      <c r="B935" s="67"/>
      <c r="C935" s="67"/>
      <c r="D935" s="88"/>
      <c r="E935" s="88"/>
      <c r="F935" s="88"/>
    </row>
    <row r="936" spans="2:6" ht="13.5" customHeight="1" x14ac:dyDescent="0.2">
      <c r="B936" s="67"/>
      <c r="C936" s="67"/>
      <c r="D936" s="88"/>
      <c r="E936" s="88"/>
      <c r="F936" s="88"/>
    </row>
    <row r="937" spans="2:6" ht="13.5" customHeight="1" x14ac:dyDescent="0.2">
      <c r="B937" s="67"/>
      <c r="C937" s="67"/>
      <c r="D937" s="88"/>
      <c r="E937" s="88"/>
      <c r="F937" s="88"/>
    </row>
    <row r="938" spans="2:6" ht="13.5" customHeight="1" x14ac:dyDescent="0.2">
      <c r="B938" s="67"/>
      <c r="C938" s="67"/>
      <c r="D938" s="88"/>
      <c r="E938" s="88"/>
      <c r="F938" s="88"/>
    </row>
    <row r="939" spans="2:6" ht="13.5" customHeight="1" x14ac:dyDescent="0.2">
      <c r="B939" s="67"/>
      <c r="C939" s="67"/>
      <c r="D939" s="88"/>
      <c r="E939" s="88"/>
      <c r="F939" s="88"/>
    </row>
    <row r="940" spans="2:6" ht="13.5" customHeight="1" x14ac:dyDescent="0.2">
      <c r="B940" s="67"/>
      <c r="C940" s="67"/>
      <c r="D940" s="88"/>
      <c r="E940" s="88"/>
      <c r="F940" s="88"/>
    </row>
    <row r="941" spans="2:6" ht="13.5" customHeight="1" x14ac:dyDescent="0.2">
      <c r="B941" s="67"/>
      <c r="C941" s="67"/>
      <c r="D941" s="88"/>
      <c r="E941" s="88"/>
      <c r="F941" s="88"/>
    </row>
    <row r="942" spans="2:6" ht="13.5" customHeight="1" x14ac:dyDescent="0.2">
      <c r="B942" s="67"/>
      <c r="C942" s="67"/>
      <c r="D942" s="88"/>
      <c r="E942" s="88"/>
      <c r="F942" s="88"/>
    </row>
    <row r="943" spans="2:6" ht="13.5" customHeight="1" x14ac:dyDescent="0.2">
      <c r="B943" s="67"/>
      <c r="C943" s="67"/>
      <c r="D943" s="88"/>
      <c r="E943" s="88"/>
      <c r="F943" s="88"/>
    </row>
    <row r="944" spans="2:6" ht="13.5" customHeight="1" x14ac:dyDescent="0.2">
      <c r="B944" s="67"/>
      <c r="C944" s="67"/>
      <c r="D944" s="88"/>
      <c r="E944" s="88"/>
      <c r="F944" s="88"/>
    </row>
    <row r="945" spans="2:6" ht="13.5" customHeight="1" x14ac:dyDescent="0.2">
      <c r="B945" s="67"/>
      <c r="C945" s="67"/>
      <c r="D945" s="88"/>
      <c r="E945" s="88"/>
      <c r="F945" s="88"/>
    </row>
    <row r="946" spans="2:6" ht="13.5" customHeight="1" x14ac:dyDescent="0.2">
      <c r="B946" s="67"/>
      <c r="C946" s="67"/>
      <c r="D946" s="88"/>
      <c r="E946" s="88"/>
      <c r="F946" s="88"/>
    </row>
    <row r="947" spans="2:6" ht="13.5" customHeight="1" x14ac:dyDescent="0.2">
      <c r="B947" s="67"/>
      <c r="C947" s="67"/>
      <c r="D947" s="88"/>
      <c r="E947" s="88"/>
      <c r="F947" s="88"/>
    </row>
    <row r="948" spans="2:6" ht="13.5" customHeight="1" x14ac:dyDescent="0.2">
      <c r="B948" s="67"/>
      <c r="C948" s="67"/>
      <c r="D948" s="88"/>
      <c r="E948" s="88"/>
      <c r="F948" s="88"/>
    </row>
    <row r="949" spans="2:6" ht="13.5" customHeight="1" x14ac:dyDescent="0.2">
      <c r="B949" s="67"/>
      <c r="C949" s="67"/>
      <c r="D949" s="88"/>
      <c r="E949" s="88"/>
      <c r="F949" s="88"/>
    </row>
    <row r="950" spans="2:6" ht="13.5" customHeight="1" x14ac:dyDescent="0.2">
      <c r="B950" s="67"/>
      <c r="C950" s="67"/>
      <c r="D950" s="88"/>
      <c r="E950" s="88"/>
      <c r="F950" s="88"/>
    </row>
    <row r="951" spans="2:6" ht="13.5" customHeight="1" x14ac:dyDescent="0.2">
      <c r="B951" s="67"/>
      <c r="C951" s="67"/>
      <c r="D951" s="88"/>
      <c r="E951" s="88"/>
      <c r="F951" s="88"/>
    </row>
    <row r="952" spans="2:6" ht="13.5" customHeight="1" x14ac:dyDescent="0.2">
      <c r="B952" s="67"/>
      <c r="C952" s="67"/>
      <c r="D952" s="88"/>
      <c r="E952" s="88"/>
      <c r="F952" s="88"/>
    </row>
    <row r="953" spans="2:6" ht="13.5" customHeight="1" x14ac:dyDescent="0.2">
      <c r="B953" s="67"/>
      <c r="C953" s="67"/>
      <c r="D953" s="88"/>
      <c r="E953" s="88"/>
      <c r="F953" s="88"/>
    </row>
    <row r="954" spans="2:6" ht="13.5" customHeight="1" x14ac:dyDescent="0.2">
      <c r="B954" s="67"/>
      <c r="C954" s="67"/>
      <c r="D954" s="88"/>
      <c r="E954" s="88"/>
      <c r="F954" s="88"/>
    </row>
    <row r="955" spans="2:6" ht="13.5" customHeight="1" x14ac:dyDescent="0.2">
      <c r="B955" s="67"/>
      <c r="C955" s="67"/>
      <c r="D955" s="88"/>
      <c r="E955" s="88"/>
      <c r="F955" s="88"/>
    </row>
    <row r="956" spans="2:6" ht="13.5" customHeight="1" x14ac:dyDescent="0.2">
      <c r="B956" s="67"/>
      <c r="C956" s="67"/>
      <c r="D956" s="88"/>
      <c r="E956" s="88"/>
      <c r="F956" s="88"/>
    </row>
    <row r="957" spans="2:6" ht="13.5" customHeight="1" x14ac:dyDescent="0.2">
      <c r="B957" s="67"/>
      <c r="C957" s="67"/>
      <c r="D957" s="88"/>
      <c r="E957" s="88"/>
      <c r="F957" s="88"/>
    </row>
    <row r="958" spans="2:6" ht="13.5" customHeight="1" x14ac:dyDescent="0.2">
      <c r="B958" s="67"/>
      <c r="C958" s="67"/>
      <c r="D958" s="88"/>
      <c r="E958" s="88"/>
      <c r="F958" s="88"/>
    </row>
    <row r="959" spans="2:6" ht="13.5" customHeight="1" x14ac:dyDescent="0.2">
      <c r="B959" s="67"/>
      <c r="C959" s="67"/>
      <c r="D959" s="88"/>
      <c r="E959" s="88"/>
      <c r="F959" s="88"/>
    </row>
    <row r="960" spans="2:6" ht="13.5" customHeight="1" x14ac:dyDescent="0.2">
      <c r="B960" s="67"/>
      <c r="C960" s="67"/>
      <c r="D960" s="88"/>
      <c r="E960" s="88"/>
      <c r="F960" s="88"/>
    </row>
    <row r="961" spans="2:6" ht="13.5" customHeight="1" x14ac:dyDescent="0.2">
      <c r="B961" s="67"/>
      <c r="C961" s="67"/>
      <c r="D961" s="88"/>
      <c r="E961" s="88"/>
      <c r="F961" s="88"/>
    </row>
    <row r="962" spans="2:6" ht="13.5" customHeight="1" x14ac:dyDescent="0.2"/>
    <row r="963" spans="2:6" ht="13.5" customHeight="1" x14ac:dyDescent="0.25">
      <c r="B963" s="89"/>
      <c r="C963" s="89"/>
      <c r="D963" s="67"/>
      <c r="E963" s="67"/>
      <c r="F963" s="67"/>
    </row>
    <row r="964" spans="2:6" ht="13.5" customHeight="1" x14ac:dyDescent="0.2">
      <c r="B964" s="67"/>
      <c r="C964" s="67"/>
      <c r="D964" s="88"/>
      <c r="E964" s="88"/>
      <c r="F964" s="88"/>
    </row>
    <row r="965" spans="2:6" ht="13.5" customHeight="1" x14ac:dyDescent="0.2">
      <c r="B965" s="67"/>
      <c r="C965" s="67"/>
      <c r="D965" s="88"/>
      <c r="E965" s="88"/>
      <c r="F965" s="88"/>
    </row>
    <row r="966" spans="2:6" ht="13.5" customHeight="1" x14ac:dyDescent="0.2">
      <c r="B966" s="67"/>
      <c r="C966" s="67"/>
      <c r="D966" s="88"/>
      <c r="E966" s="88"/>
      <c r="F966" s="88"/>
    </row>
    <row r="967" spans="2:6" ht="13.5" customHeight="1" x14ac:dyDescent="0.2">
      <c r="B967" s="67"/>
      <c r="C967" s="67"/>
      <c r="D967" s="88"/>
      <c r="E967" s="88"/>
      <c r="F967" s="88"/>
    </row>
    <row r="968" spans="2:6" ht="13.5" customHeight="1" x14ac:dyDescent="0.2">
      <c r="B968" s="67"/>
      <c r="C968" s="67"/>
      <c r="D968" s="88"/>
      <c r="E968" s="88"/>
      <c r="F968" s="88"/>
    </row>
    <row r="969" spans="2:6" ht="13.5" customHeight="1" x14ac:dyDescent="0.2">
      <c r="B969" s="67"/>
      <c r="C969" s="67"/>
      <c r="D969" s="88"/>
      <c r="E969" s="88"/>
      <c r="F969" s="88"/>
    </row>
    <row r="970" spans="2:6" ht="13.5" customHeight="1" x14ac:dyDescent="0.2">
      <c r="B970" s="67"/>
      <c r="C970" s="67"/>
      <c r="D970" s="88"/>
      <c r="E970" s="88"/>
      <c r="F970" s="88"/>
    </row>
    <row r="971" spans="2:6" ht="13.5" customHeight="1" x14ac:dyDescent="0.2">
      <c r="B971" s="67"/>
      <c r="C971" s="67"/>
      <c r="D971" s="88"/>
      <c r="E971" s="88"/>
      <c r="F971" s="88"/>
    </row>
    <row r="972" spans="2:6" ht="13.5" customHeight="1" x14ac:dyDescent="0.2">
      <c r="B972" s="67"/>
      <c r="C972" s="67"/>
      <c r="D972" s="88"/>
      <c r="E972" s="88"/>
      <c r="F972" s="88"/>
    </row>
    <row r="973" spans="2:6" ht="13.5" customHeight="1" x14ac:dyDescent="0.2">
      <c r="B973" s="67"/>
      <c r="C973" s="67"/>
      <c r="D973" s="88"/>
      <c r="E973" s="88"/>
      <c r="F973" s="88"/>
    </row>
    <row r="974" spans="2:6" ht="13.5" customHeight="1" x14ac:dyDescent="0.2">
      <c r="B974" s="67"/>
      <c r="C974" s="67"/>
      <c r="D974" s="88"/>
      <c r="E974" s="88"/>
      <c r="F974" s="88"/>
    </row>
    <row r="975" spans="2:6" ht="13.5" customHeight="1" x14ac:dyDescent="0.2">
      <c r="B975" s="67"/>
      <c r="C975" s="67"/>
      <c r="D975" s="88"/>
      <c r="E975" s="88"/>
      <c r="F975" s="88"/>
    </row>
    <row r="976" spans="2:6" ht="13.5" customHeight="1" x14ac:dyDescent="0.2">
      <c r="B976" s="67"/>
      <c r="C976" s="67"/>
      <c r="D976" s="88"/>
      <c r="E976" s="88"/>
      <c r="F976" s="88"/>
    </row>
    <row r="977" spans="2:6" ht="13.5" customHeight="1" x14ac:dyDescent="0.2">
      <c r="B977" s="67"/>
      <c r="C977" s="67"/>
      <c r="D977" s="88"/>
      <c r="E977" s="88"/>
      <c r="F977" s="88"/>
    </row>
    <row r="978" spans="2:6" ht="13.5" customHeight="1" x14ac:dyDescent="0.2">
      <c r="B978" s="67"/>
      <c r="C978" s="67"/>
      <c r="D978" s="88"/>
      <c r="E978" s="88"/>
      <c r="F978" s="88"/>
    </row>
    <row r="979" spans="2:6" ht="13.5" customHeight="1" x14ac:dyDescent="0.2">
      <c r="B979" s="67"/>
      <c r="C979" s="67"/>
      <c r="D979" s="88"/>
      <c r="E979" s="88"/>
      <c r="F979" s="88"/>
    </row>
    <row r="980" spans="2:6" ht="13.5" customHeight="1" x14ac:dyDescent="0.2">
      <c r="B980" s="67"/>
      <c r="C980" s="67"/>
      <c r="D980" s="88"/>
      <c r="E980" s="88"/>
      <c r="F980" s="88"/>
    </row>
    <row r="981" spans="2:6" ht="13.5" customHeight="1" x14ac:dyDescent="0.2">
      <c r="B981" s="67"/>
      <c r="C981" s="67"/>
      <c r="D981" s="88"/>
      <c r="E981" s="88"/>
      <c r="F981" s="88"/>
    </row>
    <row r="982" spans="2:6" ht="13.5" customHeight="1" x14ac:dyDescent="0.2">
      <c r="B982" s="67"/>
      <c r="C982" s="67"/>
      <c r="D982" s="88"/>
      <c r="E982" s="88"/>
      <c r="F982" s="88"/>
    </row>
    <row r="983" spans="2:6" ht="13.5" customHeight="1" x14ac:dyDescent="0.2">
      <c r="B983" s="67"/>
      <c r="C983" s="67"/>
      <c r="D983" s="88"/>
      <c r="E983" s="88"/>
      <c r="F983" s="88"/>
    </row>
    <row r="984" spans="2:6" ht="13.5" customHeight="1" x14ac:dyDescent="0.2">
      <c r="B984" s="67"/>
      <c r="C984" s="67"/>
      <c r="D984" s="88"/>
      <c r="E984" s="88"/>
      <c r="F984" s="88"/>
    </row>
    <row r="985" spans="2:6" ht="13.5" customHeight="1" x14ac:dyDescent="0.2">
      <c r="B985" s="67"/>
      <c r="C985" s="67"/>
      <c r="D985" s="88"/>
      <c r="E985" s="88"/>
      <c r="F985" s="88"/>
    </row>
    <row r="986" spans="2:6" ht="13.5" customHeight="1" x14ac:dyDescent="0.2">
      <c r="B986" s="67"/>
      <c r="C986" s="67"/>
      <c r="D986" s="88"/>
      <c r="E986" s="88"/>
      <c r="F986" s="88"/>
    </row>
    <row r="987" spans="2:6" ht="13.5" customHeight="1" x14ac:dyDescent="0.2">
      <c r="B987" s="67"/>
      <c r="C987" s="67"/>
      <c r="D987" s="88"/>
      <c r="E987" s="88"/>
      <c r="F987" s="88"/>
    </row>
    <row r="988" spans="2:6" ht="13.5" customHeight="1" x14ac:dyDescent="0.2">
      <c r="B988" s="67"/>
      <c r="C988" s="67"/>
      <c r="D988" s="88"/>
      <c r="E988" s="88"/>
      <c r="F988" s="88"/>
    </row>
    <row r="989" spans="2:6" ht="13.5" customHeight="1" x14ac:dyDescent="0.2">
      <c r="B989" s="67"/>
      <c r="C989" s="67"/>
      <c r="D989" s="88"/>
      <c r="E989" s="88"/>
      <c r="F989" s="88"/>
    </row>
    <row r="990" spans="2:6" ht="13.5" customHeight="1" x14ac:dyDescent="0.2">
      <c r="B990" s="67"/>
      <c r="C990" s="67"/>
      <c r="D990" s="88"/>
      <c r="E990" s="88"/>
      <c r="F990" s="88"/>
    </row>
    <row r="991" spans="2:6" ht="13.5" customHeight="1" x14ac:dyDescent="0.2">
      <c r="B991" s="67"/>
      <c r="C991" s="67"/>
      <c r="D991" s="88"/>
      <c r="E991" s="88"/>
      <c r="F991" s="88"/>
    </row>
    <row r="992" spans="2:6" ht="13.5" customHeight="1" x14ac:dyDescent="0.2">
      <c r="B992" s="67"/>
      <c r="C992" s="67"/>
      <c r="D992" s="88"/>
      <c r="E992" s="88"/>
      <c r="F992" s="88"/>
    </row>
    <row r="993" spans="2:6" ht="13.5" customHeight="1" x14ac:dyDescent="0.2">
      <c r="B993" s="67"/>
      <c r="C993" s="67"/>
      <c r="D993" s="88"/>
      <c r="E993" s="88"/>
      <c r="F993" s="88"/>
    </row>
    <row r="994" spans="2:6" ht="13.5" customHeight="1" x14ac:dyDescent="0.2">
      <c r="B994" s="67"/>
      <c r="C994" s="67"/>
      <c r="D994" s="88"/>
      <c r="E994" s="88"/>
      <c r="F994" s="88"/>
    </row>
    <row r="995" spans="2:6" ht="13.5" customHeight="1" x14ac:dyDescent="0.2">
      <c r="B995" s="67"/>
      <c r="C995" s="67"/>
      <c r="D995" s="88"/>
      <c r="E995" s="88"/>
      <c r="F995" s="88"/>
    </row>
    <row r="996" spans="2:6" ht="13.5" customHeight="1" x14ac:dyDescent="0.2">
      <c r="B996" s="67"/>
      <c r="C996" s="67"/>
      <c r="D996" s="88"/>
      <c r="E996" s="88"/>
      <c r="F996" s="88"/>
    </row>
    <row r="997" spans="2:6" ht="13.5" customHeight="1" x14ac:dyDescent="0.2">
      <c r="B997" s="67"/>
      <c r="C997" s="67"/>
      <c r="D997" s="88"/>
      <c r="E997" s="88"/>
      <c r="F997" s="88"/>
    </row>
    <row r="998" spans="2:6" ht="13.5" customHeight="1" x14ac:dyDescent="0.2">
      <c r="B998" s="67"/>
      <c r="C998" s="67"/>
      <c r="D998" s="88"/>
      <c r="E998" s="88"/>
      <c r="F998" s="88"/>
    </row>
    <row r="999" spans="2:6" ht="13.5" customHeight="1" x14ac:dyDescent="0.2">
      <c r="B999" s="67"/>
      <c r="C999" s="67"/>
      <c r="D999" s="88"/>
      <c r="E999" s="88"/>
      <c r="F999" s="88"/>
    </row>
    <row r="1000" spans="2:6" ht="13.5" customHeight="1" x14ac:dyDescent="0.2">
      <c r="B1000" s="67"/>
      <c r="C1000" s="67"/>
      <c r="D1000" s="88"/>
      <c r="E1000" s="88"/>
      <c r="F1000" s="88"/>
    </row>
    <row r="1001" spans="2:6" ht="13.5" customHeight="1" x14ac:dyDescent="0.2">
      <c r="B1001" s="67"/>
      <c r="C1001" s="67"/>
      <c r="D1001" s="88"/>
      <c r="E1001" s="88"/>
      <c r="F1001" s="88"/>
    </row>
    <row r="1002" spans="2:6" ht="13.5" customHeight="1" x14ac:dyDescent="0.2">
      <c r="B1002" s="67"/>
      <c r="C1002" s="67"/>
      <c r="D1002" s="88"/>
      <c r="E1002" s="88"/>
      <c r="F1002" s="88"/>
    </row>
    <row r="1003" spans="2:6" ht="13.5" customHeight="1" x14ac:dyDescent="0.2">
      <c r="B1003" s="67"/>
      <c r="C1003" s="67"/>
      <c r="D1003" s="88"/>
      <c r="E1003" s="88"/>
      <c r="F1003" s="88"/>
    </row>
    <row r="1004" spans="2:6" ht="13.5" customHeight="1" x14ac:dyDescent="0.2"/>
    <row r="1005" spans="2:6" ht="13.5" customHeight="1" x14ac:dyDescent="0.25">
      <c r="B1005" s="89"/>
      <c r="C1005" s="89"/>
      <c r="D1005" s="67"/>
      <c r="E1005" s="67"/>
      <c r="F1005" s="67"/>
    </row>
    <row r="1006" spans="2:6" ht="13.5" customHeight="1" x14ac:dyDescent="0.2">
      <c r="B1006" s="90"/>
      <c r="C1006" s="90"/>
      <c r="D1006" s="67"/>
      <c r="E1006" s="67"/>
      <c r="F1006" s="67"/>
    </row>
    <row r="1007" spans="2:6" ht="13.5" customHeight="1" x14ac:dyDescent="0.2">
      <c r="B1007" s="90"/>
      <c r="C1007" s="90"/>
      <c r="D1007" s="67"/>
      <c r="E1007" s="67"/>
      <c r="F1007" s="67"/>
    </row>
    <row r="1008" spans="2:6" ht="13.5" customHeight="1" x14ac:dyDescent="0.2">
      <c r="B1008" s="90"/>
      <c r="C1008" s="90"/>
      <c r="D1008" s="67"/>
      <c r="E1008" s="67"/>
      <c r="F1008" s="67"/>
    </row>
    <row r="1009" spans="2:6" ht="13.5" customHeight="1" x14ac:dyDescent="0.2">
      <c r="B1009" s="90"/>
      <c r="C1009" s="90"/>
      <c r="D1009" s="67"/>
      <c r="E1009" s="67"/>
      <c r="F1009" s="67"/>
    </row>
    <row r="1010" spans="2:6" ht="13.5" customHeight="1" x14ac:dyDescent="0.2">
      <c r="B1010" s="90"/>
      <c r="C1010" s="90"/>
      <c r="D1010" s="67"/>
      <c r="E1010" s="67"/>
      <c r="F1010" s="67"/>
    </row>
    <row r="1011" spans="2:6" ht="13.5" customHeight="1" x14ac:dyDescent="0.2">
      <c r="B1011" s="90"/>
      <c r="C1011" s="90"/>
      <c r="D1011" s="67"/>
      <c r="E1011" s="67"/>
      <c r="F1011" s="67"/>
    </row>
    <row r="1012" spans="2:6" ht="13.5" customHeight="1" x14ac:dyDescent="0.2">
      <c r="B1012" s="90"/>
      <c r="C1012" s="90"/>
      <c r="D1012" s="67"/>
      <c r="E1012" s="67"/>
      <c r="F1012" s="67"/>
    </row>
    <row r="1013" spans="2:6" ht="13.5" customHeight="1" x14ac:dyDescent="0.2">
      <c r="B1013" s="90"/>
      <c r="C1013" s="90"/>
      <c r="D1013" s="67"/>
      <c r="E1013" s="67"/>
      <c r="F1013" s="67"/>
    </row>
    <row r="1014" spans="2:6" ht="13.5" customHeight="1" x14ac:dyDescent="0.2">
      <c r="B1014" s="90"/>
      <c r="C1014" s="90"/>
      <c r="D1014" s="67"/>
      <c r="E1014" s="67"/>
      <c r="F1014" s="67"/>
    </row>
    <row r="1015" spans="2:6" ht="13.5" customHeight="1" x14ac:dyDescent="0.2">
      <c r="B1015" s="90"/>
      <c r="C1015" s="90"/>
      <c r="D1015" s="67"/>
      <c r="E1015" s="67"/>
      <c r="F1015" s="67"/>
    </row>
    <row r="1016" spans="2:6" ht="13.5" customHeight="1" x14ac:dyDescent="0.2">
      <c r="B1016" s="90"/>
      <c r="C1016" s="90"/>
      <c r="D1016" s="67"/>
      <c r="E1016" s="67"/>
      <c r="F1016" s="67"/>
    </row>
    <row r="1017" spans="2:6" ht="13.5" customHeight="1" x14ac:dyDescent="0.2">
      <c r="B1017" s="90"/>
      <c r="C1017" s="90"/>
      <c r="D1017" s="67"/>
      <c r="E1017" s="67"/>
      <c r="F1017" s="67"/>
    </row>
    <row r="1018" spans="2:6" ht="13.5" customHeight="1" x14ac:dyDescent="0.2">
      <c r="B1018" s="90"/>
      <c r="C1018" s="90"/>
      <c r="D1018" s="67"/>
      <c r="E1018" s="67"/>
      <c r="F1018" s="67"/>
    </row>
    <row r="1019" spans="2:6" ht="13.5" customHeight="1" x14ac:dyDescent="0.2">
      <c r="B1019" s="90"/>
      <c r="C1019" s="90"/>
      <c r="D1019" s="67"/>
      <c r="E1019" s="67"/>
      <c r="F1019" s="67"/>
    </row>
    <row r="1020" spans="2:6" ht="13.5" customHeight="1" x14ac:dyDescent="0.2">
      <c r="B1020" s="90"/>
      <c r="C1020" s="90"/>
      <c r="D1020" s="67"/>
      <c r="E1020" s="67"/>
      <c r="F1020" s="67"/>
    </row>
    <row r="1021" spans="2:6" ht="13.5" customHeight="1" x14ac:dyDescent="0.2">
      <c r="B1021" s="90"/>
      <c r="C1021" s="90"/>
      <c r="D1021" s="67"/>
      <c r="E1021" s="67"/>
      <c r="F1021" s="67"/>
    </row>
    <row r="1022" spans="2:6" ht="13.5" customHeight="1" x14ac:dyDescent="0.2">
      <c r="B1022" s="90"/>
      <c r="C1022" s="90"/>
      <c r="D1022" s="67"/>
      <c r="E1022" s="67"/>
      <c r="F1022" s="67"/>
    </row>
    <row r="1023" spans="2:6" ht="13.5" customHeight="1" x14ac:dyDescent="0.2">
      <c r="B1023" s="90"/>
      <c r="C1023" s="90"/>
      <c r="D1023" s="67"/>
      <c r="E1023" s="67"/>
      <c r="F1023" s="67"/>
    </row>
    <row r="1024" spans="2:6" ht="13.5" customHeight="1" x14ac:dyDescent="0.2">
      <c r="B1024" s="90"/>
      <c r="C1024" s="90"/>
      <c r="D1024" s="67"/>
      <c r="E1024" s="67"/>
      <c r="F1024" s="67"/>
    </row>
    <row r="1025" spans="2:6" ht="13.5" customHeight="1" x14ac:dyDescent="0.2">
      <c r="B1025" s="90"/>
      <c r="C1025" s="90"/>
      <c r="D1025" s="67"/>
      <c r="E1025" s="67"/>
      <c r="F1025" s="67"/>
    </row>
    <row r="1026" spans="2:6" ht="13.5" customHeight="1" x14ac:dyDescent="0.2">
      <c r="B1026" s="90"/>
      <c r="C1026" s="90"/>
      <c r="D1026" s="67"/>
      <c r="E1026" s="67"/>
      <c r="F1026" s="67"/>
    </row>
    <row r="1027" spans="2:6" ht="13.5" customHeight="1" x14ac:dyDescent="0.2">
      <c r="B1027" s="90"/>
      <c r="C1027" s="90"/>
      <c r="D1027" s="67"/>
      <c r="E1027" s="67"/>
      <c r="F1027" s="67"/>
    </row>
    <row r="1028" spans="2:6" ht="13.5" customHeight="1" x14ac:dyDescent="0.2">
      <c r="B1028" s="90"/>
      <c r="C1028" s="90"/>
      <c r="D1028" s="67"/>
      <c r="E1028" s="67"/>
      <c r="F1028" s="67"/>
    </row>
    <row r="1029" spans="2:6" ht="13.5" customHeight="1" x14ac:dyDescent="0.2">
      <c r="B1029" s="90"/>
      <c r="C1029" s="90"/>
      <c r="D1029" s="67"/>
      <c r="E1029" s="67"/>
      <c r="F1029" s="67"/>
    </row>
    <row r="1030" spans="2:6" ht="13.5" customHeight="1" x14ac:dyDescent="0.2">
      <c r="B1030" s="90"/>
      <c r="C1030" s="90"/>
      <c r="D1030" s="67"/>
      <c r="E1030" s="67"/>
      <c r="F1030" s="67"/>
    </row>
    <row r="1031" spans="2:6" ht="13.5" customHeight="1" x14ac:dyDescent="0.2">
      <c r="B1031" s="90"/>
      <c r="C1031" s="90"/>
      <c r="D1031" s="67"/>
      <c r="E1031" s="67"/>
      <c r="F1031" s="67"/>
    </row>
    <row r="1032" spans="2:6" ht="13.5" customHeight="1" x14ac:dyDescent="0.2">
      <c r="B1032" s="90"/>
      <c r="C1032" s="90"/>
      <c r="D1032" s="91"/>
      <c r="E1032" s="91"/>
      <c r="F1032" s="91"/>
    </row>
    <row r="1033" spans="2:6" ht="13.5" customHeight="1" x14ac:dyDescent="0.2">
      <c r="B1033" s="90"/>
      <c r="C1033" s="90"/>
      <c r="D1033" s="91"/>
      <c r="E1033" s="91"/>
      <c r="F1033" s="91"/>
    </row>
    <row r="1034" spans="2:6" ht="13.5" customHeight="1" x14ac:dyDescent="0.2">
      <c r="B1034" s="90"/>
      <c r="C1034" s="90"/>
      <c r="D1034" s="91"/>
      <c r="E1034" s="91"/>
      <c r="F1034" s="91"/>
    </row>
    <row r="1035" spans="2:6" ht="13.5" customHeight="1" x14ac:dyDescent="0.2">
      <c r="B1035" s="90"/>
      <c r="C1035" s="90"/>
      <c r="D1035" s="91"/>
      <c r="E1035" s="91"/>
      <c r="F1035" s="91"/>
    </row>
    <row r="1036" spans="2:6" ht="13.5" customHeight="1" x14ac:dyDescent="0.2">
      <c r="B1036" s="90"/>
      <c r="C1036" s="90"/>
      <c r="D1036" s="91"/>
      <c r="E1036" s="91"/>
      <c r="F1036" s="91"/>
    </row>
    <row r="1037" spans="2:6" ht="13.5" customHeight="1" x14ac:dyDescent="0.2">
      <c r="B1037" s="90"/>
      <c r="C1037" s="90"/>
      <c r="D1037" s="91"/>
      <c r="E1037" s="91"/>
      <c r="F1037" s="91"/>
    </row>
    <row r="1038" spans="2:6" ht="13.5" customHeight="1" x14ac:dyDescent="0.2">
      <c r="B1038" s="90"/>
      <c r="C1038" s="90"/>
      <c r="D1038" s="91"/>
      <c r="E1038" s="91"/>
      <c r="F1038" s="91"/>
    </row>
    <row r="1039" spans="2:6" ht="13.5" customHeight="1" x14ac:dyDescent="0.2">
      <c r="B1039" s="90"/>
      <c r="C1039" s="90"/>
      <c r="D1039" s="91"/>
      <c r="E1039" s="91"/>
      <c r="F1039" s="91"/>
    </row>
    <row r="1040" spans="2:6" ht="13.5" customHeight="1" x14ac:dyDescent="0.2">
      <c r="B1040" s="90"/>
      <c r="C1040" s="90"/>
      <c r="D1040" s="91"/>
      <c r="E1040" s="91"/>
      <c r="F1040" s="91"/>
    </row>
    <row r="1041" spans="2:6" ht="13.5" customHeight="1" x14ac:dyDescent="0.2">
      <c r="B1041" s="90"/>
      <c r="C1041" s="90"/>
      <c r="D1041" s="91"/>
      <c r="E1041" s="91"/>
      <c r="F1041" s="91"/>
    </row>
    <row r="1042" spans="2:6" ht="13.5" customHeight="1" x14ac:dyDescent="0.2">
      <c r="B1042" s="90"/>
      <c r="C1042" s="90"/>
      <c r="D1042" s="91"/>
      <c r="E1042" s="91"/>
      <c r="F1042" s="91"/>
    </row>
    <row r="1043" spans="2:6" ht="13.5" customHeight="1" x14ac:dyDescent="0.2">
      <c r="B1043" s="90"/>
      <c r="C1043" s="90"/>
      <c r="D1043" s="91"/>
      <c r="E1043" s="91"/>
      <c r="F1043" s="91"/>
    </row>
    <row r="1044" spans="2:6" ht="13.5" customHeight="1" x14ac:dyDescent="0.2">
      <c r="B1044" s="90"/>
      <c r="C1044" s="90"/>
      <c r="D1044" s="91"/>
      <c r="E1044" s="91"/>
      <c r="F1044" s="91"/>
    </row>
    <row r="1045" spans="2:6" ht="13.5" customHeight="1" x14ac:dyDescent="0.2">
      <c r="B1045" s="90"/>
      <c r="C1045" s="90"/>
      <c r="D1045" s="91"/>
      <c r="E1045" s="91"/>
      <c r="F1045" s="91"/>
    </row>
    <row r="1046" spans="2:6" ht="13.5" customHeight="1" x14ac:dyDescent="0.2">
      <c r="B1046" s="90"/>
      <c r="C1046" s="90"/>
      <c r="D1046" s="91"/>
      <c r="E1046" s="91"/>
      <c r="F1046" s="91"/>
    </row>
    <row r="1047" spans="2:6" ht="13.5" customHeight="1" x14ac:dyDescent="0.2">
      <c r="B1047" s="90"/>
      <c r="C1047" s="90"/>
      <c r="D1047" s="91"/>
      <c r="E1047" s="91"/>
      <c r="F1047" s="91"/>
    </row>
    <row r="1048" spans="2:6" ht="13.5" customHeight="1" x14ac:dyDescent="0.2">
      <c r="B1048" s="90"/>
      <c r="C1048" s="90"/>
      <c r="D1048" s="91"/>
      <c r="E1048" s="91"/>
      <c r="F1048" s="91"/>
    </row>
    <row r="1049" spans="2:6" ht="13.5" customHeight="1" x14ac:dyDescent="0.2">
      <c r="B1049" s="90"/>
      <c r="C1049" s="90"/>
      <c r="D1049" s="91"/>
      <c r="E1049" s="91"/>
      <c r="F1049" s="91"/>
    </row>
    <row r="1050" spans="2:6" ht="13.5" customHeight="1" x14ac:dyDescent="0.2">
      <c r="B1050" s="90"/>
      <c r="C1050" s="90"/>
      <c r="D1050" s="91"/>
      <c r="E1050" s="91"/>
      <c r="F1050" s="91"/>
    </row>
    <row r="1051" spans="2:6" ht="13.5" customHeight="1" x14ac:dyDescent="0.2">
      <c r="B1051" s="90"/>
      <c r="C1051" s="90"/>
      <c r="D1051" s="91"/>
      <c r="E1051" s="91"/>
      <c r="F1051" s="91"/>
    </row>
    <row r="1052" spans="2:6" ht="13.5" customHeight="1" x14ac:dyDescent="0.2">
      <c r="B1052" s="90"/>
      <c r="C1052" s="90"/>
      <c r="D1052" s="67"/>
      <c r="E1052" s="67"/>
      <c r="F1052" s="67"/>
    </row>
    <row r="1053" spans="2:6" ht="13.5" customHeight="1" x14ac:dyDescent="0.2">
      <c r="B1053" s="90"/>
      <c r="C1053" s="90"/>
      <c r="D1053" s="67"/>
      <c r="E1053" s="67"/>
      <c r="F1053" s="67"/>
    </row>
    <row r="1054" spans="2:6" ht="13.5" customHeight="1" x14ac:dyDescent="0.2">
      <c r="B1054" s="90"/>
      <c r="C1054" s="90"/>
      <c r="D1054" s="67"/>
      <c r="E1054" s="67"/>
      <c r="F1054" s="67"/>
    </row>
    <row r="1055" spans="2:6" ht="13.5" customHeight="1" x14ac:dyDescent="0.2">
      <c r="B1055" s="90"/>
      <c r="C1055" s="90"/>
      <c r="D1055" s="67"/>
      <c r="E1055" s="67"/>
      <c r="F1055" s="67"/>
    </row>
    <row r="1056" spans="2:6" ht="13.5" customHeight="1" x14ac:dyDescent="0.2">
      <c r="B1056" s="90"/>
      <c r="C1056" s="90"/>
      <c r="D1056" s="67"/>
      <c r="E1056" s="67"/>
      <c r="F1056" s="67"/>
    </row>
    <row r="1057" spans="2:6" ht="13.5" customHeight="1" x14ac:dyDescent="0.2">
      <c r="B1057" s="90"/>
      <c r="C1057" s="90"/>
      <c r="D1057" s="67"/>
      <c r="E1057" s="67"/>
      <c r="F1057" s="67"/>
    </row>
    <row r="1058" spans="2:6" ht="13.5" customHeight="1" x14ac:dyDescent="0.2">
      <c r="B1058" s="90"/>
      <c r="C1058" s="90"/>
      <c r="D1058" s="67"/>
      <c r="E1058" s="67"/>
      <c r="F1058" s="67"/>
    </row>
    <row r="1059" spans="2:6" ht="13.5" customHeight="1" x14ac:dyDescent="0.2">
      <c r="B1059" s="90"/>
      <c r="C1059" s="90"/>
      <c r="D1059" s="67"/>
      <c r="E1059" s="67"/>
      <c r="F1059" s="67"/>
    </row>
    <row r="1060" spans="2:6" ht="13.5" customHeight="1" x14ac:dyDescent="0.2">
      <c r="B1060" s="90"/>
      <c r="C1060" s="90"/>
      <c r="D1060" s="67"/>
      <c r="E1060" s="67"/>
      <c r="F1060" s="67"/>
    </row>
    <row r="1061" spans="2:6" ht="13.5" customHeight="1" x14ac:dyDescent="0.2">
      <c r="B1061" s="90"/>
      <c r="C1061" s="90"/>
      <c r="D1061" s="67"/>
      <c r="E1061" s="67"/>
      <c r="F1061" s="67"/>
    </row>
    <row r="1062" spans="2:6" ht="13.5" customHeight="1" x14ac:dyDescent="0.2">
      <c r="B1062" s="90"/>
      <c r="C1062" s="90"/>
      <c r="D1062" s="67"/>
      <c r="E1062" s="67"/>
      <c r="F1062" s="67"/>
    </row>
    <row r="1063" spans="2:6" ht="13.5" customHeight="1" x14ac:dyDescent="0.2">
      <c r="B1063" s="90"/>
      <c r="C1063" s="90"/>
      <c r="D1063" s="67"/>
      <c r="E1063" s="67"/>
      <c r="F1063" s="67"/>
    </row>
    <row r="1064" spans="2:6" ht="13.5" customHeight="1" x14ac:dyDescent="0.2">
      <c r="B1064" s="90"/>
      <c r="C1064" s="90"/>
      <c r="D1064" s="67"/>
      <c r="E1064" s="67"/>
      <c r="F1064" s="67"/>
    </row>
    <row r="1065" spans="2:6" ht="13.5" customHeight="1" x14ac:dyDescent="0.2"/>
    <row r="1066" spans="2:6" ht="13.5" customHeight="1" x14ac:dyDescent="0.25">
      <c r="B1066" s="89"/>
      <c r="C1066" s="89"/>
      <c r="D1066" s="67"/>
      <c r="E1066" s="67"/>
      <c r="F1066" s="67"/>
    </row>
    <row r="1067" spans="2:6" ht="13.5" customHeight="1" x14ac:dyDescent="0.2">
      <c r="B1067" s="67"/>
      <c r="C1067" s="67"/>
      <c r="D1067" s="67"/>
      <c r="E1067" s="67"/>
      <c r="F1067" s="67"/>
    </row>
    <row r="1068" spans="2:6" ht="13.5" customHeight="1" x14ac:dyDescent="0.2">
      <c r="B1068" s="67"/>
      <c r="C1068" s="67"/>
      <c r="D1068" s="67"/>
      <c r="E1068" s="67"/>
      <c r="F1068" s="67"/>
    </row>
    <row r="1069" spans="2:6" ht="13.5" customHeight="1" x14ac:dyDescent="0.2">
      <c r="B1069" s="67"/>
      <c r="C1069" s="67"/>
      <c r="D1069" s="67"/>
      <c r="E1069" s="67"/>
      <c r="F1069" s="67"/>
    </row>
    <row r="1070" spans="2:6" ht="13.5" customHeight="1" x14ac:dyDescent="0.2">
      <c r="B1070" s="67"/>
      <c r="C1070" s="67"/>
      <c r="D1070" s="67"/>
      <c r="E1070" s="67"/>
      <c r="F1070" s="67"/>
    </row>
    <row r="1071" spans="2:6" ht="13.5" customHeight="1" x14ac:dyDescent="0.2">
      <c r="B1071" s="67"/>
      <c r="C1071" s="67"/>
      <c r="D1071" s="67"/>
      <c r="E1071" s="67"/>
      <c r="F1071" s="67"/>
    </row>
    <row r="1072" spans="2:6" ht="13.5" customHeight="1" x14ac:dyDescent="0.2">
      <c r="B1072" s="67"/>
      <c r="C1072" s="67"/>
      <c r="D1072" s="67"/>
      <c r="E1072" s="67"/>
      <c r="F1072" s="67"/>
    </row>
    <row r="1073" spans="2:6" ht="13.5" customHeight="1" x14ac:dyDescent="0.2">
      <c r="B1073" s="67"/>
      <c r="C1073" s="67"/>
      <c r="D1073" s="67"/>
      <c r="E1073" s="67"/>
      <c r="F1073" s="67"/>
    </row>
    <row r="1074" spans="2:6" ht="13.5" customHeight="1" x14ac:dyDescent="0.2">
      <c r="B1074" s="67"/>
      <c r="C1074" s="67"/>
      <c r="D1074" s="67"/>
      <c r="E1074" s="67"/>
      <c r="F1074" s="67"/>
    </row>
    <row r="1075" spans="2:6" ht="13.5" customHeight="1" x14ac:dyDescent="0.2">
      <c r="B1075" s="67"/>
      <c r="C1075" s="67"/>
      <c r="D1075" s="67"/>
      <c r="E1075" s="67"/>
      <c r="F1075" s="67"/>
    </row>
    <row r="1076" spans="2:6" ht="13.5" customHeight="1" x14ac:dyDescent="0.2">
      <c r="B1076" s="67"/>
      <c r="C1076" s="67"/>
      <c r="D1076" s="67"/>
      <c r="E1076" s="67"/>
      <c r="F1076" s="67"/>
    </row>
    <row r="1077" spans="2:6" ht="13.5" customHeight="1" x14ac:dyDescent="0.2">
      <c r="B1077" s="67"/>
      <c r="C1077" s="67"/>
      <c r="D1077" s="67"/>
      <c r="E1077" s="67"/>
      <c r="F1077" s="67"/>
    </row>
    <row r="1078" spans="2:6" ht="13.5" customHeight="1" x14ac:dyDescent="0.2">
      <c r="B1078" s="67"/>
      <c r="C1078" s="67"/>
      <c r="D1078" s="67"/>
      <c r="E1078" s="67"/>
      <c r="F1078" s="67"/>
    </row>
    <row r="1079" spans="2:6" ht="13.5" customHeight="1" x14ac:dyDescent="0.2">
      <c r="B1079" s="67"/>
      <c r="C1079" s="67"/>
      <c r="D1079" s="67"/>
      <c r="E1079" s="67"/>
      <c r="F1079" s="67"/>
    </row>
    <row r="1080" spans="2:6" ht="13.5" customHeight="1" x14ac:dyDescent="0.2">
      <c r="B1080" s="67"/>
      <c r="C1080" s="67"/>
      <c r="D1080" s="67"/>
      <c r="E1080" s="67"/>
      <c r="F1080" s="67"/>
    </row>
    <row r="1081" spans="2:6" ht="13.5" customHeight="1" x14ac:dyDescent="0.2">
      <c r="B1081" s="67"/>
      <c r="C1081" s="67"/>
      <c r="D1081" s="67"/>
      <c r="E1081" s="67"/>
      <c r="F1081" s="67"/>
    </row>
    <row r="1082" spans="2:6" ht="13.5" customHeight="1" x14ac:dyDescent="0.2">
      <c r="B1082" s="67"/>
      <c r="C1082" s="67"/>
      <c r="D1082" s="67"/>
      <c r="E1082" s="67"/>
      <c r="F1082" s="67"/>
    </row>
    <row r="1083" spans="2:6" ht="13.5" customHeight="1" x14ac:dyDescent="0.2">
      <c r="B1083" s="67"/>
      <c r="C1083" s="67"/>
      <c r="D1083" s="67"/>
      <c r="E1083" s="67"/>
      <c r="F1083" s="67"/>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F6D1AD-7457-49EE-AE42-CF6075FD4C8B}">
  <dimension ref="B1:W658"/>
  <sheetViews>
    <sheetView zoomScale="80" zoomScaleNormal="80" workbookViewId="0"/>
  </sheetViews>
  <sheetFormatPr defaultColWidth="9" defaultRowHeight="14.25" x14ac:dyDescent="0.2"/>
  <cols>
    <col min="1" max="1" width="4" style="66" customWidth="1"/>
    <col min="2" max="2" width="65.7109375" style="66" customWidth="1"/>
    <col min="3" max="3" width="5.5703125" style="66" customWidth="1"/>
    <col min="4" max="4" width="15.7109375" style="66" bestFit="1" customWidth="1"/>
    <col min="5" max="5" width="15.28515625" style="66" bestFit="1" customWidth="1"/>
    <col min="6" max="6" width="14.28515625" style="66" bestFit="1" customWidth="1"/>
    <col min="7" max="7" width="3.5703125" style="66" customWidth="1"/>
    <col min="8" max="8" width="15.7109375" style="66" bestFit="1" customWidth="1"/>
    <col min="9" max="9" width="15.28515625" style="66" bestFit="1" customWidth="1"/>
    <col min="10" max="10" width="14.28515625" style="66" bestFit="1" customWidth="1"/>
    <col min="11" max="11" width="3.5703125" style="66" customWidth="1"/>
    <col min="12" max="12" width="15.7109375" style="66" bestFit="1" customWidth="1"/>
    <col min="13" max="13" width="3.5703125" style="66" customWidth="1"/>
    <col min="14" max="14" width="15.7109375" style="66" bestFit="1" customWidth="1"/>
    <col min="15" max="15" width="15.28515625" style="66" bestFit="1" customWidth="1"/>
    <col min="16" max="16" width="14.28515625" style="66" bestFit="1" customWidth="1"/>
    <col min="17" max="16384" width="9" style="66"/>
  </cols>
  <sheetData>
    <row r="1" spans="2:23" ht="14.25" customHeight="1" x14ac:dyDescent="0.2"/>
    <row r="2" spans="2:23" ht="14.25" customHeight="1" x14ac:dyDescent="0.2">
      <c r="B2" s="235"/>
      <c r="C2" s="235"/>
      <c r="D2" s="236" t="s">
        <v>981</v>
      </c>
      <c r="E2" s="236"/>
      <c r="F2" s="236"/>
      <c r="G2" s="236"/>
      <c r="H2" s="236"/>
      <c r="I2" s="236"/>
      <c r="J2" s="236"/>
    </row>
    <row r="3" spans="2:23" ht="14.25" customHeight="1" x14ac:dyDescent="0.2">
      <c r="B3" s="235"/>
      <c r="C3" s="235"/>
      <c r="D3" s="236"/>
      <c r="E3" s="236"/>
      <c r="F3" s="236"/>
      <c r="G3" s="236"/>
      <c r="H3" s="236"/>
      <c r="I3" s="236"/>
      <c r="J3" s="236"/>
    </row>
    <row r="4" spans="2:23" ht="28.5" customHeight="1" x14ac:dyDescent="0.2">
      <c r="B4" s="235"/>
      <c r="C4" s="235"/>
      <c r="D4" s="236"/>
      <c r="E4" s="236"/>
      <c r="F4" s="236"/>
      <c r="G4" s="236"/>
      <c r="H4" s="236"/>
      <c r="I4" s="236"/>
      <c r="J4" s="236"/>
      <c r="O4" s="82"/>
    </row>
    <row r="5" spans="2:23" ht="5.25" customHeight="1" thickBot="1" x14ac:dyDescent="0.25">
      <c r="B5" s="95"/>
      <c r="C5" s="83"/>
      <c r="D5" s="95"/>
    </row>
    <row r="6" spans="2:23" ht="14.65" customHeight="1" thickTop="1" x14ac:dyDescent="0.2">
      <c r="B6" s="104"/>
      <c r="C6" s="84"/>
      <c r="D6" s="237" t="s">
        <v>137</v>
      </c>
      <c r="E6" s="238"/>
      <c r="F6" s="239"/>
      <c r="G6" s="94"/>
      <c r="H6" s="237" t="s">
        <v>138</v>
      </c>
      <c r="I6" s="238"/>
      <c r="J6" s="239"/>
      <c r="K6" s="94"/>
      <c r="L6" s="101" t="s">
        <v>139</v>
      </c>
      <c r="M6" s="94"/>
      <c r="N6" s="237" t="s">
        <v>107</v>
      </c>
      <c r="O6" s="238"/>
      <c r="P6" s="239"/>
    </row>
    <row r="7" spans="2:23" ht="30.75" thickBot="1" x14ac:dyDescent="0.25">
      <c r="B7" s="106" t="s">
        <v>140</v>
      </c>
      <c r="C7" s="107"/>
      <c r="D7" s="108" t="s">
        <v>141</v>
      </c>
      <c r="E7" s="109" t="s">
        <v>142</v>
      </c>
      <c r="F7" s="110" t="s">
        <v>143</v>
      </c>
      <c r="G7" s="111"/>
      <c r="H7" s="108" t="s">
        <v>141</v>
      </c>
      <c r="I7" s="109" t="s">
        <v>142</v>
      </c>
      <c r="J7" s="110" t="s">
        <v>144</v>
      </c>
      <c r="K7" s="111"/>
      <c r="L7" s="106" t="s">
        <v>141</v>
      </c>
      <c r="M7" s="111"/>
      <c r="N7" s="108" t="s">
        <v>141</v>
      </c>
      <c r="O7" s="109" t="s">
        <v>142</v>
      </c>
      <c r="P7" s="110" t="s">
        <v>144</v>
      </c>
    </row>
    <row r="8" spans="2:23" ht="15" x14ac:dyDescent="0.25">
      <c r="B8" s="102" t="s">
        <v>157</v>
      </c>
      <c r="C8" s="85"/>
      <c r="D8" s="96">
        <v>25000</v>
      </c>
      <c r="E8" s="97">
        <v>228600</v>
      </c>
      <c r="F8" s="98">
        <v>0.11</v>
      </c>
      <c r="G8" s="92"/>
      <c r="H8" s="96">
        <v>18900</v>
      </c>
      <c r="I8" s="97">
        <v>189200</v>
      </c>
      <c r="J8" s="98">
        <v>0.1</v>
      </c>
      <c r="K8" s="92"/>
      <c r="L8" s="102" t="s">
        <v>145</v>
      </c>
      <c r="M8" s="92"/>
      <c r="N8" s="96">
        <v>43900</v>
      </c>
      <c r="O8" s="97">
        <v>417800</v>
      </c>
      <c r="P8" s="98">
        <v>0.11</v>
      </c>
    </row>
    <row r="9" spans="2:23" ht="13.5" customHeight="1" x14ac:dyDescent="0.2">
      <c r="B9" s="105" t="s">
        <v>158</v>
      </c>
      <c r="C9" s="86"/>
      <c r="D9" s="96">
        <v>171800</v>
      </c>
      <c r="E9" s="97">
        <v>1869500</v>
      </c>
      <c r="F9" s="98">
        <v>0.09</v>
      </c>
      <c r="G9" s="92"/>
      <c r="H9" s="96">
        <v>153500</v>
      </c>
      <c r="I9" s="97">
        <v>1767900</v>
      </c>
      <c r="J9" s="98">
        <v>0.09</v>
      </c>
      <c r="K9" s="92"/>
      <c r="L9" s="102" t="s">
        <v>145</v>
      </c>
      <c r="M9" s="92"/>
      <c r="N9" s="96">
        <v>325300</v>
      </c>
      <c r="O9" s="97">
        <v>3637400</v>
      </c>
      <c r="P9" s="98">
        <v>0.09</v>
      </c>
      <c r="R9" s="87"/>
      <c r="S9" s="87"/>
      <c r="T9" s="87"/>
      <c r="U9" s="87"/>
      <c r="V9" s="87"/>
      <c r="W9" s="87"/>
    </row>
    <row r="10" spans="2:23" ht="13.5" customHeight="1" x14ac:dyDescent="0.2">
      <c r="B10" s="105" t="s">
        <v>969</v>
      </c>
      <c r="C10" s="86"/>
      <c r="D10" s="96">
        <v>268300</v>
      </c>
      <c r="E10" s="97">
        <v>3597600</v>
      </c>
      <c r="F10" s="98">
        <v>7.0000000000000007E-2</v>
      </c>
      <c r="G10" s="92"/>
      <c r="H10" s="96">
        <v>257700</v>
      </c>
      <c r="I10" s="97">
        <v>3561000</v>
      </c>
      <c r="J10" s="98">
        <v>7.0000000000000007E-2</v>
      </c>
      <c r="K10" s="92"/>
      <c r="L10" s="102" t="s">
        <v>145</v>
      </c>
      <c r="M10" s="92"/>
      <c r="N10" s="96">
        <v>526000</v>
      </c>
      <c r="O10" s="97">
        <v>7158500</v>
      </c>
      <c r="P10" s="98">
        <v>7.0000000000000007E-2</v>
      </c>
      <c r="R10" s="87"/>
      <c r="S10" s="87"/>
      <c r="T10" s="87"/>
      <c r="U10" s="87"/>
      <c r="V10" s="87"/>
      <c r="W10" s="87"/>
    </row>
    <row r="11" spans="2:23" ht="13.5" customHeight="1" x14ac:dyDescent="0.2">
      <c r="B11" s="105" t="s">
        <v>970</v>
      </c>
      <c r="C11" s="86"/>
      <c r="D11" s="96">
        <v>246100</v>
      </c>
      <c r="E11" s="97">
        <v>3283800</v>
      </c>
      <c r="F11" s="98">
        <v>7.0000000000000007E-2</v>
      </c>
      <c r="G11" s="92"/>
      <c r="H11" s="96">
        <v>235200</v>
      </c>
      <c r="I11" s="97">
        <v>3309000</v>
      </c>
      <c r="J11" s="98">
        <v>7.0000000000000007E-2</v>
      </c>
      <c r="K11" s="93"/>
      <c r="L11" s="102" t="s">
        <v>145</v>
      </c>
      <c r="M11" s="93"/>
      <c r="N11" s="96">
        <v>481300</v>
      </c>
      <c r="O11" s="97">
        <v>6592800</v>
      </c>
      <c r="P11" s="98">
        <v>7.0000000000000007E-2</v>
      </c>
      <c r="R11" s="87"/>
      <c r="S11" s="87"/>
      <c r="T11" s="87"/>
      <c r="U11" s="87"/>
      <c r="V11" s="87"/>
      <c r="W11" s="87"/>
    </row>
    <row r="12" spans="2:23" ht="13.5" customHeight="1" x14ac:dyDescent="0.2">
      <c r="B12" s="105" t="s">
        <v>971</v>
      </c>
      <c r="C12" s="86"/>
      <c r="D12" s="96">
        <v>240400</v>
      </c>
      <c r="E12" s="97">
        <v>3441000</v>
      </c>
      <c r="F12" s="98">
        <v>7.0000000000000007E-2</v>
      </c>
      <c r="G12" s="92"/>
      <c r="H12" s="96">
        <v>226000</v>
      </c>
      <c r="I12" s="97">
        <v>3266800</v>
      </c>
      <c r="J12" s="98">
        <v>7.0000000000000007E-2</v>
      </c>
      <c r="K12" s="93"/>
      <c r="L12" s="102" t="s">
        <v>145</v>
      </c>
      <c r="M12" s="93"/>
      <c r="N12" s="96">
        <v>466400</v>
      </c>
      <c r="O12" s="97">
        <v>6707700</v>
      </c>
      <c r="P12" s="98">
        <v>7.0000000000000007E-2</v>
      </c>
      <c r="R12" s="87"/>
      <c r="S12" s="87"/>
      <c r="T12" s="87"/>
      <c r="U12" s="87"/>
      <c r="V12" s="87"/>
      <c r="W12" s="87"/>
    </row>
    <row r="13" spans="2:23" ht="13.5" customHeight="1" x14ac:dyDescent="0.2">
      <c r="B13" s="105" t="s">
        <v>972</v>
      </c>
      <c r="C13" s="86"/>
      <c r="D13" s="96">
        <v>184100</v>
      </c>
      <c r="E13" s="97">
        <v>2425600</v>
      </c>
      <c r="F13" s="98">
        <v>0.08</v>
      </c>
      <c r="G13" s="92"/>
      <c r="H13" s="96">
        <v>185700</v>
      </c>
      <c r="I13" s="97">
        <v>2351200</v>
      </c>
      <c r="J13" s="98">
        <v>0.08</v>
      </c>
      <c r="K13" s="93"/>
      <c r="L13" s="102" t="s">
        <v>145</v>
      </c>
      <c r="M13" s="93"/>
      <c r="N13" s="96">
        <v>369800</v>
      </c>
      <c r="O13" s="97">
        <v>4776900</v>
      </c>
      <c r="P13" s="98">
        <v>0.08</v>
      </c>
      <c r="R13" s="87"/>
      <c r="S13" s="87"/>
      <c r="T13" s="87"/>
      <c r="U13" s="87"/>
      <c r="V13" s="87"/>
      <c r="W13" s="87"/>
    </row>
    <row r="14" spans="2:23" ht="13.5" customHeight="1" x14ac:dyDescent="0.2">
      <c r="B14" s="105" t="s">
        <v>159</v>
      </c>
      <c r="C14" s="86"/>
      <c r="D14" s="96">
        <v>52600</v>
      </c>
      <c r="E14" s="97">
        <v>507200</v>
      </c>
      <c r="F14" s="98">
        <v>0.1</v>
      </c>
      <c r="G14" s="92"/>
      <c r="H14" s="96">
        <v>59300</v>
      </c>
      <c r="I14" s="97">
        <v>552500</v>
      </c>
      <c r="J14" s="98">
        <v>0.11</v>
      </c>
      <c r="K14" s="93"/>
      <c r="L14" s="102" t="s">
        <v>145</v>
      </c>
      <c r="M14" s="93"/>
      <c r="N14" s="96">
        <v>111900</v>
      </c>
      <c r="O14" s="97">
        <v>1059700</v>
      </c>
      <c r="P14" s="98">
        <v>0.11</v>
      </c>
      <c r="R14" s="87"/>
      <c r="S14" s="87"/>
      <c r="T14" s="87"/>
      <c r="U14" s="87"/>
      <c r="V14" s="87"/>
      <c r="W14" s="87"/>
    </row>
    <row r="15" spans="2:23" ht="13.5" customHeight="1" x14ac:dyDescent="0.2">
      <c r="B15" s="105" t="s">
        <v>139</v>
      </c>
      <c r="C15" s="86"/>
      <c r="D15" s="96" t="s">
        <v>145</v>
      </c>
      <c r="E15" s="97">
        <v>1000</v>
      </c>
      <c r="F15" s="99" t="s">
        <v>145</v>
      </c>
      <c r="G15" s="92"/>
      <c r="H15" s="96">
        <v>100</v>
      </c>
      <c r="I15" s="97">
        <v>1300</v>
      </c>
      <c r="J15" s="100" t="s">
        <v>145</v>
      </c>
      <c r="K15" s="92"/>
      <c r="L15" s="103">
        <v>74900</v>
      </c>
      <c r="M15" s="92"/>
      <c r="N15" s="96">
        <v>75000</v>
      </c>
      <c r="O15" s="97">
        <v>2300</v>
      </c>
      <c r="P15" s="100" t="s">
        <v>145</v>
      </c>
    </row>
    <row r="16" spans="2:23" ht="15.75" thickBot="1" x14ac:dyDescent="0.3">
      <c r="B16" s="112" t="s">
        <v>107</v>
      </c>
      <c r="C16" s="113"/>
      <c r="D16" s="114">
        <v>1188300</v>
      </c>
      <c r="E16" s="115">
        <v>15354300</v>
      </c>
      <c r="F16" s="116">
        <v>0.08</v>
      </c>
      <c r="G16" s="117"/>
      <c r="H16" s="118">
        <v>1136400</v>
      </c>
      <c r="I16" s="119">
        <v>14998800</v>
      </c>
      <c r="J16" s="116">
        <v>0.08</v>
      </c>
      <c r="K16" s="119"/>
      <c r="L16" s="120">
        <v>74900</v>
      </c>
      <c r="M16" s="119"/>
      <c r="N16" s="118">
        <v>2399600</v>
      </c>
      <c r="O16" s="119">
        <v>30353200</v>
      </c>
      <c r="P16" s="116">
        <v>0.08</v>
      </c>
    </row>
    <row r="17" spans="2:7" ht="10.15" customHeight="1" x14ac:dyDescent="0.2">
      <c r="B17" s="67"/>
      <c r="C17" s="67"/>
      <c r="D17" s="88"/>
      <c r="E17" s="88"/>
      <c r="F17" s="88"/>
      <c r="G17" s="88"/>
    </row>
    <row r="18" spans="2:7" ht="13.5" customHeight="1" x14ac:dyDescent="0.2">
      <c r="B18" s="67"/>
      <c r="C18" s="67"/>
      <c r="D18" s="88"/>
      <c r="E18" s="88"/>
      <c r="F18" s="88"/>
      <c r="G18" s="88"/>
    </row>
    <row r="19" spans="2:7" ht="13.5" customHeight="1" x14ac:dyDescent="0.2">
      <c r="B19" s="66" t="s">
        <v>135</v>
      </c>
      <c r="C19" s="67"/>
      <c r="D19" s="88"/>
      <c r="E19" s="88"/>
      <c r="F19" s="88"/>
      <c r="G19" s="88"/>
    </row>
    <row r="20" spans="2:7" ht="13.5" customHeight="1" x14ac:dyDescent="0.2">
      <c r="B20" s="67"/>
      <c r="C20" s="67"/>
      <c r="D20" s="88"/>
      <c r="E20" s="88"/>
      <c r="F20" s="88"/>
      <c r="G20" s="88"/>
    </row>
    <row r="21" spans="2:7" ht="13.5" customHeight="1" x14ac:dyDescent="0.2">
      <c r="B21" s="226" t="s">
        <v>146</v>
      </c>
    </row>
    <row r="22" spans="2:7" ht="13.5" customHeight="1" x14ac:dyDescent="0.25">
      <c r="B22" s="226" t="s">
        <v>982</v>
      </c>
      <c r="C22" s="89"/>
      <c r="D22" s="67"/>
      <c r="E22" s="67"/>
      <c r="F22" s="67"/>
      <c r="G22" s="67"/>
    </row>
    <row r="23" spans="2:7" ht="13.5" customHeight="1" x14ac:dyDescent="0.2">
      <c r="B23" s="226" t="s">
        <v>983</v>
      </c>
      <c r="C23" s="67"/>
      <c r="D23" s="88"/>
      <c r="E23" s="88"/>
      <c r="F23" s="88"/>
      <c r="G23" s="88"/>
    </row>
    <row r="24" spans="2:7" ht="13.5" customHeight="1" x14ac:dyDescent="0.2">
      <c r="B24" s="227" t="s">
        <v>984</v>
      </c>
      <c r="C24" s="67"/>
      <c r="D24" s="88"/>
      <c r="E24" s="88"/>
      <c r="F24" s="88"/>
      <c r="G24" s="88"/>
    </row>
    <row r="25" spans="2:7" ht="13.5" customHeight="1" x14ac:dyDescent="0.2">
      <c r="B25" s="67"/>
      <c r="C25" s="67"/>
      <c r="D25" s="88"/>
      <c r="E25" s="88"/>
      <c r="F25" s="88"/>
      <c r="G25" s="88"/>
    </row>
    <row r="26" spans="2:7" ht="13.5" customHeight="1" x14ac:dyDescent="0.2">
      <c r="B26" s="67"/>
      <c r="C26" s="67"/>
      <c r="D26" s="88"/>
      <c r="E26" s="88"/>
      <c r="F26" s="88"/>
      <c r="G26" s="88"/>
    </row>
    <row r="27" spans="2:7" ht="13.5" customHeight="1" x14ac:dyDescent="0.2">
      <c r="B27" s="67"/>
      <c r="C27" s="67"/>
      <c r="D27" s="88"/>
      <c r="E27" s="88"/>
      <c r="F27" s="88"/>
      <c r="G27" s="88"/>
    </row>
    <row r="28" spans="2:7" ht="13.5" customHeight="1" x14ac:dyDescent="0.2">
      <c r="B28" s="67"/>
      <c r="C28" s="67"/>
      <c r="D28" s="88"/>
      <c r="E28" s="88"/>
      <c r="F28" s="88"/>
      <c r="G28" s="88"/>
    </row>
    <row r="29" spans="2:7" ht="13.5" customHeight="1" x14ac:dyDescent="0.2">
      <c r="B29" s="67"/>
      <c r="C29" s="67"/>
      <c r="D29" s="88"/>
      <c r="E29" s="88"/>
      <c r="F29" s="88"/>
      <c r="G29" s="88"/>
    </row>
    <row r="30" spans="2:7" ht="13.5" customHeight="1" x14ac:dyDescent="0.2">
      <c r="B30" s="67"/>
      <c r="C30" s="67"/>
      <c r="D30" s="88"/>
      <c r="E30" s="88"/>
      <c r="F30" s="88"/>
      <c r="G30" s="88"/>
    </row>
    <row r="31" spans="2:7" ht="13.5" customHeight="1" x14ac:dyDescent="0.2">
      <c r="B31" s="67"/>
      <c r="C31" s="67"/>
      <c r="D31" s="88"/>
      <c r="E31" s="88"/>
      <c r="F31" s="88"/>
      <c r="G31" s="88"/>
    </row>
    <row r="32" spans="2:7" ht="13.5" customHeight="1" x14ac:dyDescent="0.2">
      <c r="B32" s="67"/>
      <c r="C32" s="67"/>
      <c r="D32" s="88"/>
      <c r="E32" s="88"/>
      <c r="F32" s="88"/>
      <c r="G32" s="88"/>
    </row>
    <row r="33" spans="2:7" ht="13.5" customHeight="1" x14ac:dyDescent="0.2">
      <c r="B33" s="67"/>
      <c r="C33" s="67"/>
      <c r="D33" s="88"/>
      <c r="E33" s="88"/>
      <c r="F33" s="88"/>
      <c r="G33" s="88"/>
    </row>
    <row r="34" spans="2:7" ht="13.5" customHeight="1" x14ac:dyDescent="0.2">
      <c r="B34" s="67"/>
      <c r="C34" s="67"/>
      <c r="D34" s="88"/>
      <c r="E34" s="88"/>
      <c r="F34" s="88"/>
      <c r="G34" s="88"/>
    </row>
    <row r="35" spans="2:7" ht="13.5" customHeight="1" x14ac:dyDescent="0.2">
      <c r="B35" s="67"/>
      <c r="C35" s="67"/>
      <c r="D35" s="88"/>
      <c r="E35" s="88"/>
      <c r="F35" s="88"/>
      <c r="G35" s="88"/>
    </row>
    <row r="36" spans="2:7" ht="13.5" customHeight="1" x14ac:dyDescent="0.2">
      <c r="B36" s="67"/>
      <c r="C36" s="67"/>
      <c r="D36" s="88"/>
      <c r="E36" s="88"/>
      <c r="F36" s="88"/>
      <c r="G36" s="88"/>
    </row>
    <row r="37" spans="2:7" ht="13.5" customHeight="1" x14ac:dyDescent="0.2">
      <c r="B37" s="67"/>
      <c r="C37" s="67"/>
      <c r="D37" s="88"/>
      <c r="E37" s="88"/>
      <c r="F37" s="88"/>
      <c r="G37" s="88"/>
    </row>
    <row r="38" spans="2:7" ht="13.5" customHeight="1" x14ac:dyDescent="0.2">
      <c r="B38" s="67"/>
      <c r="C38" s="67"/>
      <c r="D38" s="88"/>
      <c r="E38" s="88"/>
      <c r="F38" s="88"/>
      <c r="G38" s="88"/>
    </row>
    <row r="39" spans="2:7" ht="13.5" customHeight="1" x14ac:dyDescent="0.2">
      <c r="B39" s="67"/>
      <c r="C39" s="67"/>
      <c r="D39" s="88"/>
      <c r="E39" s="88"/>
      <c r="F39" s="88"/>
      <c r="G39" s="88"/>
    </row>
    <row r="40" spans="2:7" ht="13.5" customHeight="1" x14ac:dyDescent="0.2">
      <c r="B40" s="67"/>
      <c r="C40" s="67"/>
      <c r="D40" s="88"/>
      <c r="E40" s="88"/>
      <c r="F40" s="88"/>
      <c r="G40" s="88"/>
    </row>
    <row r="41" spans="2:7" ht="13.5" customHeight="1" x14ac:dyDescent="0.2">
      <c r="B41" s="67"/>
      <c r="C41" s="67"/>
      <c r="D41" s="88"/>
      <c r="E41" s="88"/>
      <c r="F41" s="88"/>
      <c r="G41" s="88"/>
    </row>
    <row r="42" spans="2:7" ht="13.5" customHeight="1" x14ac:dyDescent="0.2">
      <c r="B42" s="67"/>
      <c r="C42" s="67"/>
      <c r="D42" s="88"/>
      <c r="E42" s="88"/>
      <c r="F42" s="88"/>
      <c r="G42" s="88"/>
    </row>
    <row r="43" spans="2:7" ht="13.5" customHeight="1" x14ac:dyDescent="0.2">
      <c r="B43" s="67"/>
      <c r="C43" s="67"/>
      <c r="D43" s="88"/>
      <c r="E43" s="88"/>
      <c r="F43" s="88"/>
      <c r="G43" s="88"/>
    </row>
    <row r="44" spans="2:7" ht="13.5" customHeight="1" x14ac:dyDescent="0.2">
      <c r="B44" s="67"/>
      <c r="C44" s="67"/>
      <c r="D44" s="88"/>
      <c r="E44" s="88"/>
      <c r="F44" s="88"/>
      <c r="G44" s="88"/>
    </row>
    <row r="45" spans="2:7" ht="13.5" customHeight="1" x14ac:dyDescent="0.2">
      <c r="B45" s="67"/>
      <c r="C45" s="67"/>
      <c r="D45" s="88"/>
      <c r="E45" s="88"/>
      <c r="F45" s="88"/>
      <c r="G45" s="88"/>
    </row>
    <row r="46" spans="2:7" ht="13.5" customHeight="1" x14ac:dyDescent="0.2">
      <c r="B46" s="67"/>
      <c r="C46" s="67"/>
      <c r="D46" s="88"/>
      <c r="E46" s="88"/>
      <c r="F46" s="88"/>
      <c r="G46" s="88"/>
    </row>
    <row r="47" spans="2:7" ht="13.5" customHeight="1" x14ac:dyDescent="0.2">
      <c r="B47" s="67"/>
      <c r="C47" s="67"/>
      <c r="D47" s="88"/>
      <c r="E47" s="88"/>
      <c r="F47" s="88"/>
      <c r="G47" s="88"/>
    </row>
    <row r="48" spans="2:7" ht="13.5" customHeight="1" x14ac:dyDescent="0.2">
      <c r="B48" s="67"/>
      <c r="C48" s="67"/>
      <c r="D48" s="88"/>
      <c r="E48" s="88"/>
      <c r="F48" s="88"/>
      <c r="G48" s="88"/>
    </row>
    <row r="49" spans="2:7" ht="13.5" customHeight="1" x14ac:dyDescent="0.2">
      <c r="B49" s="67"/>
      <c r="C49" s="67"/>
      <c r="D49" s="88"/>
      <c r="E49" s="88"/>
      <c r="F49" s="88"/>
      <c r="G49" s="88"/>
    </row>
    <row r="50" spans="2:7" ht="13.5" customHeight="1" x14ac:dyDescent="0.2">
      <c r="B50" s="67"/>
      <c r="C50" s="67"/>
      <c r="D50" s="88"/>
      <c r="E50" s="88"/>
      <c r="F50" s="88"/>
      <c r="G50" s="88"/>
    </row>
    <row r="51" spans="2:7" ht="13.5" customHeight="1" x14ac:dyDescent="0.2">
      <c r="B51" s="67"/>
      <c r="C51" s="67"/>
      <c r="D51" s="88"/>
      <c r="E51" s="88"/>
      <c r="F51" s="88"/>
      <c r="G51" s="88"/>
    </row>
    <row r="52" spans="2:7" ht="13.5" customHeight="1" x14ac:dyDescent="0.2">
      <c r="B52" s="67"/>
      <c r="C52" s="67"/>
      <c r="D52" s="88"/>
      <c r="E52" s="88"/>
      <c r="F52" s="88"/>
      <c r="G52" s="88"/>
    </row>
    <row r="53" spans="2:7" ht="13.5" customHeight="1" x14ac:dyDescent="0.2">
      <c r="B53" s="67"/>
      <c r="C53" s="67"/>
      <c r="D53" s="88"/>
      <c r="E53" s="88"/>
      <c r="F53" s="88"/>
      <c r="G53" s="88"/>
    </row>
    <row r="54" spans="2:7" ht="13.5" customHeight="1" x14ac:dyDescent="0.2">
      <c r="B54" s="67"/>
      <c r="C54" s="67"/>
      <c r="D54" s="88"/>
      <c r="E54" s="88"/>
      <c r="F54" s="88"/>
      <c r="G54" s="88"/>
    </row>
    <row r="55" spans="2:7" ht="13.5" customHeight="1" x14ac:dyDescent="0.2">
      <c r="B55" s="67"/>
      <c r="C55" s="67"/>
      <c r="D55" s="88"/>
      <c r="E55" s="88"/>
      <c r="F55" s="88"/>
      <c r="G55" s="88"/>
    </row>
    <row r="56" spans="2:7" ht="13.5" customHeight="1" x14ac:dyDescent="0.2">
      <c r="B56" s="67"/>
      <c r="C56" s="67"/>
      <c r="D56" s="88"/>
      <c r="E56" s="88"/>
      <c r="F56" s="88"/>
      <c r="G56" s="88"/>
    </row>
    <row r="57" spans="2:7" ht="13.5" customHeight="1" x14ac:dyDescent="0.2">
      <c r="B57" s="67"/>
      <c r="C57" s="67"/>
      <c r="D57" s="88"/>
      <c r="E57" s="88"/>
      <c r="F57" s="88"/>
      <c r="G57" s="88"/>
    </row>
    <row r="58" spans="2:7" ht="13.5" customHeight="1" x14ac:dyDescent="0.2">
      <c r="B58" s="67"/>
      <c r="C58" s="67"/>
      <c r="D58" s="88"/>
      <c r="E58" s="88"/>
      <c r="F58" s="88"/>
      <c r="G58" s="88"/>
    </row>
    <row r="59" spans="2:7" ht="13.5" customHeight="1" x14ac:dyDescent="0.2">
      <c r="B59" s="67"/>
      <c r="C59" s="67"/>
      <c r="D59" s="88"/>
      <c r="E59" s="88"/>
      <c r="F59" s="88"/>
      <c r="G59" s="88"/>
    </row>
    <row r="60" spans="2:7" ht="13.5" customHeight="1" x14ac:dyDescent="0.2">
      <c r="B60" s="67"/>
      <c r="C60" s="67"/>
      <c r="D60" s="67"/>
      <c r="E60" s="67"/>
      <c r="F60" s="67"/>
      <c r="G60" s="67"/>
    </row>
    <row r="61" spans="2:7" ht="13.5" customHeight="1" x14ac:dyDescent="0.2">
      <c r="B61" s="67"/>
      <c r="C61" s="67"/>
      <c r="D61" s="88"/>
      <c r="E61" s="88"/>
      <c r="F61" s="88"/>
      <c r="G61" s="88"/>
    </row>
    <row r="62" spans="2:7" ht="13.5" customHeight="1" x14ac:dyDescent="0.2">
      <c r="B62" s="67"/>
      <c r="C62" s="67"/>
      <c r="D62" s="88"/>
      <c r="E62" s="88"/>
      <c r="F62" s="88"/>
      <c r="G62" s="88"/>
    </row>
    <row r="63" spans="2:7" ht="13.5" customHeight="1" x14ac:dyDescent="0.2">
      <c r="B63" s="67"/>
      <c r="C63" s="67"/>
      <c r="D63" s="88"/>
      <c r="E63" s="88"/>
      <c r="F63" s="88"/>
      <c r="G63" s="88"/>
    </row>
    <row r="64" spans="2:7" ht="13.5" customHeight="1" x14ac:dyDescent="0.2">
      <c r="B64" s="67"/>
      <c r="C64" s="67"/>
      <c r="D64" s="88"/>
      <c r="E64" s="88"/>
      <c r="F64" s="88"/>
      <c r="G64" s="88"/>
    </row>
    <row r="65" spans="2:7" ht="13.5" customHeight="1" x14ac:dyDescent="0.2">
      <c r="B65" s="67"/>
      <c r="C65" s="67"/>
      <c r="D65" s="88"/>
      <c r="E65" s="88"/>
      <c r="F65" s="88"/>
      <c r="G65" s="88"/>
    </row>
    <row r="66" spans="2:7" ht="13.5" customHeight="1" x14ac:dyDescent="0.2">
      <c r="B66" s="67"/>
      <c r="C66" s="67"/>
      <c r="D66" s="88"/>
      <c r="E66" s="88"/>
      <c r="F66" s="88"/>
      <c r="G66" s="88"/>
    </row>
    <row r="67" spans="2:7" ht="13.5" customHeight="1" x14ac:dyDescent="0.2">
      <c r="B67" s="67"/>
      <c r="C67" s="67"/>
      <c r="D67" s="88"/>
      <c r="E67" s="88"/>
      <c r="F67" s="88"/>
      <c r="G67" s="88"/>
    </row>
    <row r="68" spans="2:7" ht="13.5" customHeight="1" x14ac:dyDescent="0.2">
      <c r="B68" s="67"/>
      <c r="C68" s="67"/>
      <c r="D68" s="88"/>
      <c r="E68" s="88"/>
      <c r="F68" s="88"/>
      <c r="G68" s="88"/>
    </row>
    <row r="69" spans="2:7" ht="13.5" customHeight="1" x14ac:dyDescent="0.2">
      <c r="B69" s="67"/>
      <c r="C69" s="67"/>
      <c r="D69" s="88"/>
      <c r="E69" s="88"/>
      <c r="F69" s="88"/>
      <c r="G69" s="88"/>
    </row>
    <row r="70" spans="2:7" ht="13.5" customHeight="1" x14ac:dyDescent="0.2">
      <c r="B70" s="67"/>
      <c r="C70" s="67"/>
      <c r="D70" s="88"/>
      <c r="E70" s="88"/>
      <c r="F70" s="88"/>
      <c r="G70" s="88"/>
    </row>
    <row r="71" spans="2:7" ht="13.5" customHeight="1" x14ac:dyDescent="0.2">
      <c r="B71" s="67"/>
      <c r="C71" s="67"/>
      <c r="D71" s="88"/>
      <c r="E71" s="88"/>
      <c r="F71" s="88"/>
      <c r="G71" s="88"/>
    </row>
    <row r="72" spans="2:7" ht="13.5" customHeight="1" x14ac:dyDescent="0.2">
      <c r="B72" s="67"/>
      <c r="C72" s="67"/>
      <c r="D72" s="88"/>
      <c r="E72" s="88"/>
      <c r="F72" s="88"/>
      <c r="G72" s="88"/>
    </row>
    <row r="73" spans="2:7" ht="13.5" customHeight="1" x14ac:dyDescent="0.2">
      <c r="B73" s="67"/>
      <c r="C73" s="67"/>
      <c r="D73" s="88"/>
      <c r="E73" s="88"/>
      <c r="F73" s="88"/>
      <c r="G73" s="88"/>
    </row>
    <row r="74" spans="2:7" ht="13.5" customHeight="1" x14ac:dyDescent="0.2">
      <c r="B74" s="67"/>
      <c r="C74" s="67"/>
      <c r="D74" s="88"/>
      <c r="E74" s="88"/>
      <c r="F74" s="88"/>
      <c r="G74" s="88"/>
    </row>
    <row r="75" spans="2:7" ht="13.5" customHeight="1" x14ac:dyDescent="0.2">
      <c r="B75" s="67"/>
      <c r="C75" s="67"/>
      <c r="D75" s="88"/>
      <c r="E75" s="88"/>
      <c r="F75" s="88"/>
      <c r="G75" s="88"/>
    </row>
    <row r="76" spans="2:7" ht="13.5" customHeight="1" x14ac:dyDescent="0.2">
      <c r="B76" s="67"/>
      <c r="C76" s="67"/>
      <c r="D76" s="88"/>
      <c r="E76" s="88"/>
      <c r="F76" s="88"/>
      <c r="G76" s="88"/>
    </row>
    <row r="77" spans="2:7" ht="13.5" customHeight="1" x14ac:dyDescent="0.2">
      <c r="B77" s="67"/>
      <c r="C77" s="67"/>
      <c r="D77" s="88"/>
      <c r="E77" s="88"/>
      <c r="F77" s="88"/>
      <c r="G77" s="88"/>
    </row>
    <row r="78" spans="2:7" ht="13.5" customHeight="1" x14ac:dyDescent="0.2">
      <c r="B78" s="67"/>
      <c r="C78" s="67"/>
      <c r="D78" s="88"/>
      <c r="E78" s="88"/>
      <c r="F78" s="88"/>
      <c r="G78" s="88"/>
    </row>
    <row r="79" spans="2:7" ht="13.5" customHeight="1" x14ac:dyDescent="0.2">
      <c r="B79" s="67"/>
      <c r="C79" s="67"/>
      <c r="D79" s="88"/>
      <c r="E79" s="88"/>
      <c r="F79" s="88"/>
      <c r="G79" s="88"/>
    </row>
    <row r="80" spans="2:7" ht="13.5" customHeight="1" x14ac:dyDescent="0.2">
      <c r="B80" s="67"/>
      <c r="C80" s="67"/>
      <c r="D80" s="88"/>
      <c r="E80" s="88"/>
      <c r="F80" s="88"/>
      <c r="G80" s="88"/>
    </row>
    <row r="81" spans="2:7" ht="13.5" customHeight="1" x14ac:dyDescent="0.2">
      <c r="B81" s="67"/>
      <c r="C81" s="67"/>
      <c r="D81" s="88"/>
      <c r="E81" s="88"/>
      <c r="F81" s="88"/>
      <c r="G81" s="88"/>
    </row>
    <row r="82" spans="2:7" ht="13.5" customHeight="1" x14ac:dyDescent="0.2">
      <c r="B82" s="67"/>
      <c r="C82" s="67"/>
      <c r="D82" s="88"/>
      <c r="E82" s="88"/>
      <c r="F82" s="88"/>
      <c r="G82" s="88"/>
    </row>
    <row r="83" spans="2:7" ht="13.5" customHeight="1" x14ac:dyDescent="0.2">
      <c r="B83" s="67"/>
      <c r="C83" s="67"/>
      <c r="D83" s="88"/>
      <c r="E83" s="88"/>
      <c r="F83" s="88"/>
      <c r="G83" s="88"/>
    </row>
    <row r="84" spans="2:7" ht="13.5" customHeight="1" x14ac:dyDescent="0.2">
      <c r="B84" s="67"/>
      <c r="C84" s="67"/>
      <c r="D84" s="88"/>
      <c r="E84" s="88"/>
      <c r="F84" s="88"/>
      <c r="G84" s="88"/>
    </row>
    <row r="85" spans="2:7" ht="13.5" customHeight="1" x14ac:dyDescent="0.2">
      <c r="B85" s="67"/>
      <c r="C85" s="67"/>
      <c r="D85" s="88"/>
      <c r="E85" s="88"/>
      <c r="F85" s="88"/>
      <c r="G85" s="88"/>
    </row>
    <row r="86" spans="2:7" ht="13.5" customHeight="1" x14ac:dyDescent="0.2">
      <c r="B86" s="67"/>
      <c r="C86" s="67"/>
      <c r="D86" s="88"/>
      <c r="E86" s="88"/>
      <c r="F86" s="88"/>
      <c r="G86" s="88"/>
    </row>
    <row r="87" spans="2:7" ht="13.5" customHeight="1" x14ac:dyDescent="0.2">
      <c r="B87" s="67"/>
      <c r="C87" s="67"/>
      <c r="D87" s="88"/>
      <c r="E87" s="88"/>
      <c r="F87" s="88"/>
      <c r="G87" s="88"/>
    </row>
    <row r="88" spans="2:7" ht="13.5" customHeight="1" x14ac:dyDescent="0.2">
      <c r="B88" s="67"/>
      <c r="C88" s="67"/>
      <c r="D88" s="88"/>
      <c r="E88" s="88"/>
      <c r="F88" s="88"/>
      <c r="G88" s="88"/>
    </row>
    <row r="89" spans="2:7" ht="13.5" customHeight="1" x14ac:dyDescent="0.2">
      <c r="B89" s="67"/>
      <c r="C89" s="67"/>
      <c r="D89" s="88"/>
      <c r="E89" s="88"/>
      <c r="F89" s="88"/>
      <c r="G89" s="88"/>
    </row>
    <row r="90" spans="2:7" ht="13.5" customHeight="1" x14ac:dyDescent="0.2">
      <c r="B90" s="67"/>
      <c r="C90" s="67"/>
      <c r="D90" s="88"/>
      <c r="E90" s="88"/>
      <c r="F90" s="88"/>
      <c r="G90" s="88"/>
    </row>
    <row r="91" spans="2:7" ht="13.5" customHeight="1" x14ac:dyDescent="0.2">
      <c r="B91" s="67"/>
      <c r="C91" s="67"/>
      <c r="D91" s="88"/>
      <c r="E91" s="88"/>
      <c r="F91" s="88"/>
      <c r="G91" s="88"/>
    </row>
    <row r="92" spans="2:7" ht="13.5" customHeight="1" x14ac:dyDescent="0.2">
      <c r="B92" s="67"/>
      <c r="C92" s="67"/>
      <c r="D92" s="88"/>
      <c r="E92" s="88"/>
      <c r="F92" s="88"/>
      <c r="G92" s="88"/>
    </row>
    <row r="93" spans="2:7" ht="13.5" customHeight="1" x14ac:dyDescent="0.2">
      <c r="B93" s="67"/>
      <c r="C93" s="67"/>
      <c r="D93" s="88"/>
      <c r="E93" s="88"/>
      <c r="F93" s="88"/>
      <c r="G93" s="88"/>
    </row>
    <row r="94" spans="2:7" ht="13.5" customHeight="1" x14ac:dyDescent="0.2"/>
    <row r="95" spans="2:7" ht="13.5" customHeight="1" x14ac:dyDescent="0.25">
      <c r="B95" s="89"/>
      <c r="C95" s="89"/>
      <c r="D95" s="67"/>
      <c r="E95" s="67"/>
      <c r="F95" s="67"/>
      <c r="G95" s="67"/>
    </row>
    <row r="96" spans="2:7" ht="13.5" customHeight="1" x14ac:dyDescent="0.2">
      <c r="B96" s="67"/>
      <c r="C96" s="67"/>
      <c r="D96" s="88"/>
      <c r="E96" s="88"/>
      <c r="F96" s="88"/>
      <c r="G96" s="88"/>
    </row>
    <row r="97" spans="2:7" ht="13.5" customHeight="1" x14ac:dyDescent="0.2">
      <c r="B97" s="67"/>
      <c r="C97" s="67"/>
      <c r="D97" s="88"/>
      <c r="E97" s="88"/>
      <c r="F97" s="88"/>
      <c r="G97" s="88"/>
    </row>
    <row r="98" spans="2:7" ht="13.5" customHeight="1" x14ac:dyDescent="0.2">
      <c r="B98" s="67"/>
      <c r="C98" s="67"/>
      <c r="D98" s="88"/>
      <c r="E98" s="88"/>
      <c r="F98" s="88"/>
      <c r="G98" s="88"/>
    </row>
    <row r="99" spans="2:7" ht="13.5" customHeight="1" x14ac:dyDescent="0.2">
      <c r="B99" s="67"/>
      <c r="C99" s="67"/>
      <c r="D99" s="88"/>
      <c r="E99" s="88"/>
      <c r="F99" s="88"/>
      <c r="G99" s="88"/>
    </row>
    <row r="100" spans="2:7" ht="13.5" customHeight="1" x14ac:dyDescent="0.2">
      <c r="B100" s="67"/>
      <c r="C100" s="67"/>
      <c r="D100" s="88"/>
      <c r="E100" s="88"/>
      <c r="F100" s="88"/>
      <c r="G100" s="88"/>
    </row>
    <row r="101" spans="2:7" ht="13.5" customHeight="1" x14ac:dyDescent="0.2">
      <c r="B101" s="67"/>
      <c r="C101" s="67"/>
      <c r="D101" s="88"/>
      <c r="E101" s="88"/>
      <c r="F101" s="88"/>
      <c r="G101" s="88"/>
    </row>
    <row r="102" spans="2:7" ht="13.5" customHeight="1" x14ac:dyDescent="0.2">
      <c r="B102" s="67"/>
      <c r="C102" s="67"/>
      <c r="D102" s="88"/>
      <c r="E102" s="88"/>
      <c r="F102" s="88"/>
      <c r="G102" s="88"/>
    </row>
    <row r="103" spans="2:7" ht="13.5" customHeight="1" x14ac:dyDescent="0.2">
      <c r="B103" s="67"/>
      <c r="C103" s="67"/>
      <c r="D103" s="88"/>
      <c r="E103" s="88"/>
      <c r="F103" s="88"/>
      <c r="G103" s="88"/>
    </row>
    <row r="104" spans="2:7" ht="13.5" customHeight="1" x14ac:dyDescent="0.2">
      <c r="B104" s="67"/>
      <c r="C104" s="67"/>
      <c r="D104" s="88"/>
      <c r="E104" s="88"/>
      <c r="F104" s="88"/>
      <c r="G104" s="88"/>
    </row>
    <row r="105" spans="2:7" ht="13.5" customHeight="1" x14ac:dyDescent="0.2">
      <c r="B105" s="67"/>
      <c r="C105" s="67"/>
      <c r="D105" s="88"/>
      <c r="E105" s="88"/>
      <c r="F105" s="88"/>
      <c r="G105" s="88"/>
    </row>
    <row r="106" spans="2:7" ht="13.5" customHeight="1" x14ac:dyDescent="0.2">
      <c r="B106" s="67"/>
      <c r="C106" s="67"/>
      <c r="D106" s="88"/>
      <c r="E106" s="88"/>
      <c r="F106" s="88"/>
      <c r="G106" s="88"/>
    </row>
    <row r="107" spans="2:7" ht="13.5" customHeight="1" x14ac:dyDescent="0.2">
      <c r="B107" s="67"/>
      <c r="C107" s="67"/>
      <c r="D107" s="88"/>
      <c r="E107" s="88"/>
      <c r="F107" s="88"/>
      <c r="G107" s="88"/>
    </row>
    <row r="108" spans="2:7" ht="13.5" customHeight="1" x14ac:dyDescent="0.2">
      <c r="B108" s="67"/>
      <c r="C108" s="67"/>
      <c r="D108" s="88"/>
      <c r="E108" s="88"/>
      <c r="F108" s="88"/>
      <c r="G108" s="88"/>
    </row>
    <row r="109" spans="2:7" ht="13.5" customHeight="1" x14ac:dyDescent="0.2">
      <c r="B109" s="67"/>
      <c r="C109" s="67"/>
      <c r="D109" s="88"/>
      <c r="E109" s="88"/>
      <c r="F109" s="88"/>
      <c r="G109" s="88"/>
    </row>
    <row r="110" spans="2:7" ht="13.5" customHeight="1" x14ac:dyDescent="0.2">
      <c r="B110" s="67"/>
      <c r="C110" s="67"/>
      <c r="D110" s="88"/>
      <c r="E110" s="88"/>
      <c r="F110" s="88"/>
      <c r="G110" s="88"/>
    </row>
    <row r="111" spans="2:7" ht="13.5" customHeight="1" x14ac:dyDescent="0.2">
      <c r="B111" s="67"/>
      <c r="C111" s="67"/>
      <c r="D111" s="88"/>
      <c r="E111" s="88"/>
      <c r="F111" s="88"/>
      <c r="G111" s="88"/>
    </row>
    <row r="112" spans="2:7" ht="13.5" customHeight="1" x14ac:dyDescent="0.2">
      <c r="B112" s="67"/>
      <c r="C112" s="67"/>
      <c r="D112" s="88"/>
      <c r="E112" s="88"/>
      <c r="F112" s="88"/>
      <c r="G112" s="88"/>
    </row>
    <row r="113" spans="2:7" ht="13.5" customHeight="1" x14ac:dyDescent="0.2">
      <c r="B113" s="67"/>
      <c r="C113" s="67"/>
      <c r="D113" s="88"/>
      <c r="E113" s="88"/>
      <c r="F113" s="88"/>
      <c r="G113" s="88"/>
    </row>
    <row r="114" spans="2:7" ht="13.5" customHeight="1" x14ac:dyDescent="0.2">
      <c r="B114" s="67"/>
      <c r="C114" s="67"/>
      <c r="D114" s="88"/>
      <c r="E114" s="88"/>
      <c r="F114" s="88"/>
      <c r="G114" s="88"/>
    </row>
    <row r="115" spans="2:7" ht="13.5" customHeight="1" x14ac:dyDescent="0.2">
      <c r="B115" s="67"/>
      <c r="C115" s="67"/>
      <c r="D115" s="88"/>
      <c r="E115" s="88"/>
      <c r="F115" s="88"/>
      <c r="G115" s="88"/>
    </row>
    <row r="116" spans="2:7" ht="13.5" customHeight="1" x14ac:dyDescent="0.2">
      <c r="B116" s="67"/>
      <c r="C116" s="67"/>
      <c r="D116" s="88"/>
      <c r="E116" s="88"/>
      <c r="F116" s="88"/>
      <c r="G116" s="88"/>
    </row>
    <row r="117" spans="2:7" ht="13.5" customHeight="1" x14ac:dyDescent="0.2">
      <c r="B117" s="67"/>
      <c r="C117" s="67"/>
      <c r="D117" s="88"/>
      <c r="E117" s="88"/>
      <c r="F117" s="88"/>
      <c r="G117" s="88"/>
    </row>
    <row r="118" spans="2:7" ht="13.5" customHeight="1" x14ac:dyDescent="0.2">
      <c r="B118" s="67"/>
      <c r="C118" s="67"/>
      <c r="D118" s="88"/>
      <c r="E118" s="88"/>
      <c r="F118" s="88"/>
      <c r="G118" s="88"/>
    </row>
    <row r="119" spans="2:7" ht="13.5" customHeight="1" x14ac:dyDescent="0.2">
      <c r="B119" s="67"/>
      <c r="C119" s="67"/>
      <c r="D119" s="88"/>
      <c r="E119" s="88"/>
      <c r="F119" s="88"/>
      <c r="G119" s="88"/>
    </row>
    <row r="120" spans="2:7" ht="13.5" customHeight="1" x14ac:dyDescent="0.2">
      <c r="B120" s="67"/>
      <c r="C120" s="67"/>
      <c r="D120" s="88"/>
      <c r="E120" s="88"/>
      <c r="F120" s="88"/>
      <c r="G120" s="88"/>
    </row>
    <row r="121" spans="2:7" ht="13.5" customHeight="1" x14ac:dyDescent="0.2">
      <c r="B121" s="67"/>
      <c r="C121" s="67"/>
      <c r="D121" s="88"/>
      <c r="E121" s="88"/>
      <c r="F121" s="88"/>
      <c r="G121" s="88"/>
    </row>
    <row r="122" spans="2:7" ht="13.5" customHeight="1" x14ac:dyDescent="0.2">
      <c r="B122" s="67"/>
      <c r="C122" s="67"/>
      <c r="D122" s="88"/>
      <c r="E122" s="88"/>
      <c r="F122" s="88"/>
      <c r="G122" s="88"/>
    </row>
    <row r="123" spans="2:7" ht="13.5" customHeight="1" x14ac:dyDescent="0.2">
      <c r="B123" s="67"/>
      <c r="C123" s="67"/>
      <c r="D123" s="88"/>
      <c r="E123" s="88"/>
      <c r="F123" s="88"/>
      <c r="G123" s="88"/>
    </row>
    <row r="124" spans="2:7" ht="13.5" customHeight="1" x14ac:dyDescent="0.2">
      <c r="B124" s="67"/>
      <c r="C124" s="67"/>
      <c r="D124" s="88"/>
      <c r="E124" s="88"/>
      <c r="F124" s="88"/>
      <c r="G124" s="88"/>
    </row>
    <row r="125" spans="2:7" ht="13.5" customHeight="1" x14ac:dyDescent="0.2">
      <c r="B125" s="67"/>
      <c r="C125" s="67"/>
      <c r="D125" s="88"/>
      <c r="E125" s="88"/>
      <c r="F125" s="88"/>
      <c r="G125" s="88"/>
    </row>
    <row r="126" spans="2:7" ht="13.5" customHeight="1" x14ac:dyDescent="0.2">
      <c r="B126" s="67"/>
      <c r="C126" s="67"/>
      <c r="D126" s="88"/>
      <c r="E126" s="88"/>
      <c r="F126" s="88"/>
      <c r="G126" s="88"/>
    </row>
    <row r="127" spans="2:7" ht="13.5" customHeight="1" x14ac:dyDescent="0.2">
      <c r="B127" s="67"/>
      <c r="C127" s="67"/>
      <c r="D127" s="88"/>
      <c r="E127" s="88"/>
      <c r="F127" s="88"/>
      <c r="G127" s="88"/>
    </row>
    <row r="128" spans="2:7" ht="13.5" customHeight="1" x14ac:dyDescent="0.2">
      <c r="B128" s="67"/>
      <c r="C128" s="67"/>
      <c r="D128" s="88"/>
      <c r="E128" s="88"/>
      <c r="F128" s="88"/>
      <c r="G128" s="88"/>
    </row>
    <row r="129" spans="2:7" ht="13.5" customHeight="1" x14ac:dyDescent="0.2">
      <c r="B129" s="67"/>
      <c r="C129" s="67"/>
      <c r="D129" s="88"/>
      <c r="E129" s="88"/>
      <c r="F129" s="88"/>
      <c r="G129" s="88"/>
    </row>
    <row r="130" spans="2:7" ht="13.5" customHeight="1" x14ac:dyDescent="0.2">
      <c r="B130" s="67"/>
      <c r="C130" s="67"/>
      <c r="D130" s="88"/>
      <c r="E130" s="88"/>
      <c r="F130" s="88"/>
      <c r="G130" s="88"/>
    </row>
    <row r="131" spans="2:7" ht="13.5" customHeight="1" x14ac:dyDescent="0.2">
      <c r="B131" s="67"/>
      <c r="C131" s="67"/>
      <c r="D131" s="88"/>
      <c r="E131" s="88"/>
      <c r="F131" s="88"/>
      <c r="G131" s="88"/>
    </row>
    <row r="132" spans="2:7" ht="13.5" customHeight="1" x14ac:dyDescent="0.2">
      <c r="B132" s="67"/>
      <c r="C132" s="67"/>
      <c r="D132" s="88"/>
      <c r="E132" s="88"/>
      <c r="F132" s="88"/>
      <c r="G132" s="88"/>
    </row>
    <row r="133" spans="2:7" ht="13.5" customHeight="1" x14ac:dyDescent="0.2">
      <c r="B133" s="67"/>
      <c r="C133" s="67"/>
      <c r="D133" s="88"/>
      <c r="E133" s="88"/>
      <c r="F133" s="88"/>
      <c r="G133" s="88"/>
    </row>
    <row r="134" spans="2:7" ht="13.5" customHeight="1" x14ac:dyDescent="0.2">
      <c r="B134" s="67"/>
      <c r="C134" s="67"/>
      <c r="D134" s="88"/>
      <c r="E134" s="88"/>
      <c r="F134" s="88"/>
      <c r="G134" s="88"/>
    </row>
    <row r="135" spans="2:7" ht="13.5" customHeight="1" x14ac:dyDescent="0.2">
      <c r="B135" s="67"/>
      <c r="C135" s="67"/>
      <c r="D135" s="88"/>
      <c r="E135" s="88"/>
      <c r="F135" s="88"/>
      <c r="G135" s="88"/>
    </row>
    <row r="136" spans="2:7" ht="13.5" customHeight="1" x14ac:dyDescent="0.2">
      <c r="B136" s="67"/>
      <c r="C136" s="67"/>
      <c r="D136" s="88"/>
      <c r="E136" s="88"/>
      <c r="F136" s="88"/>
      <c r="G136" s="88"/>
    </row>
    <row r="137" spans="2:7" ht="13.5" customHeight="1" x14ac:dyDescent="0.2">
      <c r="B137" s="67"/>
      <c r="C137" s="67"/>
      <c r="D137" s="88"/>
      <c r="E137" s="88"/>
      <c r="F137" s="88"/>
      <c r="G137" s="88"/>
    </row>
    <row r="138" spans="2:7" ht="13.5" customHeight="1" x14ac:dyDescent="0.2">
      <c r="B138" s="67"/>
      <c r="C138" s="67"/>
      <c r="D138" s="88"/>
      <c r="E138" s="88"/>
      <c r="F138" s="88"/>
      <c r="G138" s="88"/>
    </row>
    <row r="139" spans="2:7" ht="13.5" customHeight="1" x14ac:dyDescent="0.2">
      <c r="B139" s="67"/>
      <c r="C139" s="67"/>
      <c r="D139" s="88"/>
      <c r="E139" s="88"/>
      <c r="F139" s="88"/>
      <c r="G139" s="88"/>
    </row>
    <row r="140" spans="2:7" ht="13.5" customHeight="1" x14ac:dyDescent="0.2">
      <c r="B140" s="67"/>
      <c r="C140" s="67"/>
      <c r="D140" s="88"/>
      <c r="E140" s="88"/>
      <c r="F140" s="88"/>
      <c r="G140" s="88"/>
    </row>
    <row r="141" spans="2:7" ht="13.5" customHeight="1" x14ac:dyDescent="0.2">
      <c r="B141" s="67"/>
      <c r="C141" s="67"/>
      <c r="D141" s="88"/>
      <c r="E141" s="88"/>
      <c r="F141" s="88"/>
      <c r="G141" s="88"/>
    </row>
    <row r="142" spans="2:7" ht="13.5" customHeight="1" x14ac:dyDescent="0.2">
      <c r="B142" s="67"/>
      <c r="C142" s="67"/>
      <c r="D142" s="88"/>
      <c r="E142" s="88"/>
      <c r="F142" s="88"/>
      <c r="G142" s="88"/>
    </row>
    <row r="143" spans="2:7" ht="13.5" customHeight="1" x14ac:dyDescent="0.2">
      <c r="B143" s="67"/>
      <c r="C143" s="67"/>
      <c r="D143" s="88"/>
      <c r="E143" s="88"/>
      <c r="F143" s="88"/>
      <c r="G143" s="88"/>
    </row>
    <row r="144" spans="2:7" ht="13.5" customHeight="1" x14ac:dyDescent="0.2">
      <c r="B144" s="67"/>
      <c r="C144" s="67"/>
      <c r="D144" s="88"/>
      <c r="E144" s="88"/>
      <c r="F144" s="88"/>
      <c r="G144" s="88"/>
    </row>
    <row r="145" spans="2:7" ht="13.5" customHeight="1" x14ac:dyDescent="0.2">
      <c r="B145" s="67"/>
      <c r="C145" s="67"/>
      <c r="D145" s="88"/>
      <c r="E145" s="88"/>
      <c r="F145" s="88"/>
      <c r="G145" s="88"/>
    </row>
    <row r="146" spans="2:7" ht="13.5" customHeight="1" x14ac:dyDescent="0.2">
      <c r="B146" s="67"/>
      <c r="C146" s="67"/>
      <c r="D146" s="88"/>
      <c r="E146" s="88"/>
      <c r="F146" s="88"/>
      <c r="G146" s="88"/>
    </row>
    <row r="147" spans="2:7" ht="13.5" customHeight="1" x14ac:dyDescent="0.2">
      <c r="B147" s="67"/>
      <c r="C147" s="67"/>
      <c r="D147" s="88"/>
      <c r="E147" s="88"/>
      <c r="F147" s="88"/>
      <c r="G147" s="88"/>
    </row>
    <row r="148" spans="2:7" ht="13.5" customHeight="1" x14ac:dyDescent="0.2">
      <c r="B148" s="67"/>
      <c r="C148" s="67"/>
      <c r="D148" s="88"/>
      <c r="E148" s="88"/>
      <c r="F148" s="88"/>
      <c r="G148" s="88"/>
    </row>
    <row r="149" spans="2:7" ht="13.5" customHeight="1" x14ac:dyDescent="0.2">
      <c r="B149" s="67"/>
      <c r="C149" s="67"/>
      <c r="D149" s="88"/>
      <c r="E149" s="88"/>
      <c r="F149" s="88"/>
      <c r="G149" s="88"/>
    </row>
    <row r="150" spans="2:7" ht="13.5" customHeight="1" x14ac:dyDescent="0.2"/>
    <row r="151" spans="2:7" ht="13.5" customHeight="1" x14ac:dyDescent="0.25">
      <c r="B151" s="89"/>
      <c r="C151" s="89"/>
      <c r="D151" s="67"/>
      <c r="E151" s="67"/>
      <c r="F151" s="67"/>
      <c r="G151" s="67"/>
    </row>
    <row r="152" spans="2:7" ht="13.5" customHeight="1" x14ac:dyDescent="0.2">
      <c r="B152" s="67"/>
      <c r="C152" s="67"/>
      <c r="D152" s="88"/>
      <c r="E152" s="88"/>
      <c r="F152" s="88"/>
      <c r="G152" s="88"/>
    </row>
    <row r="153" spans="2:7" ht="13.5" customHeight="1" x14ac:dyDescent="0.2">
      <c r="B153" s="67"/>
      <c r="C153" s="67"/>
      <c r="D153" s="88"/>
      <c r="E153" s="88"/>
      <c r="F153" s="88"/>
      <c r="G153" s="88"/>
    </row>
    <row r="154" spans="2:7" ht="13.5" customHeight="1" x14ac:dyDescent="0.2">
      <c r="B154" s="67"/>
      <c r="C154" s="67"/>
      <c r="D154" s="88"/>
      <c r="E154" s="88"/>
      <c r="F154" s="88"/>
      <c r="G154" s="88"/>
    </row>
    <row r="155" spans="2:7" ht="13.5" customHeight="1" x14ac:dyDescent="0.2">
      <c r="B155" s="67"/>
      <c r="C155" s="67"/>
      <c r="D155" s="88"/>
      <c r="E155" s="88"/>
      <c r="F155" s="88"/>
      <c r="G155" s="88"/>
    </row>
    <row r="156" spans="2:7" ht="13.5" customHeight="1" x14ac:dyDescent="0.2">
      <c r="B156" s="67"/>
      <c r="C156" s="67"/>
      <c r="D156" s="88"/>
      <c r="E156" s="88"/>
      <c r="F156" s="88"/>
      <c r="G156" s="88"/>
    </row>
    <row r="157" spans="2:7" ht="13.5" customHeight="1" x14ac:dyDescent="0.2">
      <c r="B157" s="67"/>
      <c r="C157" s="67"/>
      <c r="D157" s="88"/>
      <c r="E157" s="88"/>
      <c r="F157" s="88"/>
      <c r="G157" s="88"/>
    </row>
    <row r="158" spans="2:7" ht="13.5" customHeight="1" x14ac:dyDescent="0.2">
      <c r="B158" s="67"/>
      <c r="C158" s="67"/>
      <c r="D158" s="88"/>
      <c r="E158" s="88"/>
      <c r="F158" s="88"/>
      <c r="G158" s="88"/>
    </row>
    <row r="159" spans="2:7" ht="13.5" customHeight="1" x14ac:dyDescent="0.2">
      <c r="B159" s="67"/>
      <c r="C159" s="67"/>
      <c r="D159" s="88"/>
      <c r="E159" s="88"/>
      <c r="F159" s="88"/>
      <c r="G159" s="88"/>
    </row>
    <row r="160" spans="2:7" ht="13.5" customHeight="1" x14ac:dyDescent="0.2">
      <c r="B160" s="67"/>
      <c r="C160" s="67"/>
      <c r="D160" s="88"/>
      <c r="E160" s="88"/>
      <c r="F160" s="88"/>
      <c r="G160" s="88"/>
    </row>
    <row r="161" spans="2:7" ht="13.5" customHeight="1" x14ac:dyDescent="0.2">
      <c r="B161" s="67"/>
      <c r="C161" s="67"/>
      <c r="D161" s="88"/>
      <c r="E161" s="88"/>
      <c r="F161" s="88"/>
      <c r="G161" s="88"/>
    </row>
    <row r="162" spans="2:7" ht="13.5" customHeight="1" x14ac:dyDescent="0.2">
      <c r="B162" s="67"/>
      <c r="C162" s="67"/>
      <c r="D162" s="88"/>
      <c r="E162" s="88"/>
      <c r="F162" s="88"/>
      <c r="G162" s="88"/>
    </row>
    <row r="163" spans="2:7" ht="13.5" customHeight="1" x14ac:dyDescent="0.2">
      <c r="B163" s="67"/>
      <c r="C163" s="67"/>
      <c r="D163" s="88"/>
      <c r="E163" s="88"/>
      <c r="F163" s="88"/>
      <c r="G163" s="88"/>
    </row>
    <row r="164" spans="2:7" ht="13.5" customHeight="1" x14ac:dyDescent="0.2">
      <c r="B164" s="67"/>
      <c r="C164" s="67"/>
      <c r="D164" s="88"/>
      <c r="E164" s="88"/>
      <c r="F164" s="88"/>
      <c r="G164" s="88"/>
    </row>
    <row r="165" spans="2:7" ht="13.5" customHeight="1" x14ac:dyDescent="0.2">
      <c r="B165" s="67"/>
      <c r="C165" s="67"/>
      <c r="D165" s="88"/>
      <c r="E165" s="88"/>
      <c r="F165" s="88"/>
      <c r="G165" s="88"/>
    </row>
    <row r="166" spans="2:7" ht="13.5" customHeight="1" x14ac:dyDescent="0.2">
      <c r="B166" s="67"/>
      <c r="C166" s="67"/>
      <c r="D166" s="88"/>
      <c r="E166" s="88"/>
      <c r="F166" s="88"/>
      <c r="G166" s="88"/>
    </row>
    <row r="167" spans="2:7" ht="13.5" customHeight="1" x14ac:dyDescent="0.2">
      <c r="B167" s="67"/>
      <c r="C167" s="67"/>
      <c r="D167" s="88"/>
      <c r="E167" s="88"/>
      <c r="F167" s="88"/>
      <c r="G167" s="88"/>
    </row>
    <row r="168" spans="2:7" ht="13.5" customHeight="1" x14ac:dyDescent="0.2">
      <c r="B168" s="67"/>
      <c r="C168" s="67"/>
      <c r="D168" s="88"/>
      <c r="E168" s="88"/>
      <c r="F168" s="88"/>
      <c r="G168" s="88"/>
    </row>
    <row r="169" spans="2:7" ht="13.5" customHeight="1" x14ac:dyDescent="0.2">
      <c r="B169" s="67"/>
      <c r="C169" s="67"/>
      <c r="D169" s="88"/>
      <c r="E169" s="88"/>
      <c r="F169" s="88"/>
      <c r="G169" s="88"/>
    </row>
    <row r="170" spans="2:7" ht="13.5" customHeight="1" x14ac:dyDescent="0.2">
      <c r="B170" s="67"/>
      <c r="C170" s="67"/>
      <c r="D170" s="88"/>
      <c r="E170" s="88"/>
      <c r="F170" s="88"/>
      <c r="G170" s="88"/>
    </row>
    <row r="171" spans="2:7" ht="13.5" customHeight="1" x14ac:dyDescent="0.2">
      <c r="B171" s="67"/>
      <c r="C171" s="67"/>
      <c r="D171" s="88"/>
      <c r="E171" s="88"/>
      <c r="F171" s="88"/>
      <c r="G171" s="88"/>
    </row>
    <row r="172" spans="2:7" ht="13.5" customHeight="1" x14ac:dyDescent="0.2">
      <c r="B172" s="67"/>
      <c r="C172" s="67"/>
      <c r="D172" s="88"/>
      <c r="E172" s="88"/>
      <c r="F172" s="88"/>
      <c r="G172" s="88"/>
    </row>
    <row r="173" spans="2:7" ht="13.5" customHeight="1" x14ac:dyDescent="0.2">
      <c r="B173" s="67"/>
      <c r="C173" s="67"/>
      <c r="D173" s="88"/>
      <c r="E173" s="88"/>
      <c r="F173" s="88"/>
      <c r="G173" s="88"/>
    </row>
    <row r="174" spans="2:7" ht="13.5" customHeight="1" x14ac:dyDescent="0.2">
      <c r="B174" s="67"/>
      <c r="C174" s="67"/>
      <c r="D174" s="88"/>
      <c r="E174" s="88"/>
      <c r="F174" s="88"/>
      <c r="G174" s="88"/>
    </row>
    <row r="175" spans="2:7" ht="13.5" customHeight="1" x14ac:dyDescent="0.2">
      <c r="B175" s="67"/>
      <c r="C175" s="67"/>
      <c r="D175" s="88"/>
      <c r="E175" s="88"/>
      <c r="F175" s="88"/>
      <c r="G175" s="88"/>
    </row>
    <row r="176" spans="2:7" ht="13.5" customHeight="1" x14ac:dyDescent="0.2">
      <c r="B176" s="67"/>
      <c r="C176" s="67"/>
      <c r="D176" s="88"/>
      <c r="E176" s="88"/>
      <c r="F176" s="88"/>
      <c r="G176" s="88"/>
    </row>
    <row r="177" spans="2:7" ht="13.5" customHeight="1" x14ac:dyDescent="0.2">
      <c r="B177" s="67"/>
      <c r="C177" s="67"/>
      <c r="D177" s="88"/>
      <c r="E177" s="88"/>
      <c r="F177" s="88"/>
      <c r="G177" s="88"/>
    </row>
    <row r="178" spans="2:7" ht="13.5" customHeight="1" x14ac:dyDescent="0.2">
      <c r="B178" s="67"/>
      <c r="C178" s="67"/>
      <c r="D178" s="88"/>
      <c r="E178" s="88"/>
      <c r="F178" s="88"/>
      <c r="G178" s="88"/>
    </row>
    <row r="179" spans="2:7" ht="13.5" customHeight="1" x14ac:dyDescent="0.2">
      <c r="B179" s="67"/>
      <c r="C179" s="67"/>
      <c r="D179" s="88"/>
      <c r="E179" s="88"/>
      <c r="F179" s="88"/>
      <c r="G179" s="88"/>
    </row>
    <row r="180" spans="2:7" ht="13.5" customHeight="1" x14ac:dyDescent="0.2">
      <c r="B180" s="67"/>
      <c r="C180" s="67"/>
      <c r="D180" s="88"/>
      <c r="E180" s="88"/>
      <c r="F180" s="88"/>
      <c r="G180" s="88"/>
    </row>
    <row r="181" spans="2:7" ht="13.5" customHeight="1" x14ac:dyDescent="0.2">
      <c r="B181" s="67"/>
      <c r="C181" s="67"/>
      <c r="D181" s="88"/>
      <c r="E181" s="88"/>
      <c r="F181" s="88"/>
      <c r="G181" s="88"/>
    </row>
    <row r="182" spans="2:7" ht="13.5" customHeight="1" x14ac:dyDescent="0.2">
      <c r="B182" s="67"/>
      <c r="C182" s="67"/>
      <c r="D182" s="88"/>
      <c r="E182" s="88"/>
      <c r="F182" s="88"/>
      <c r="G182" s="88"/>
    </row>
    <row r="183" spans="2:7" ht="13.5" customHeight="1" x14ac:dyDescent="0.2">
      <c r="B183" s="67"/>
      <c r="C183" s="67"/>
      <c r="D183" s="88"/>
      <c r="E183" s="88"/>
      <c r="F183" s="88"/>
      <c r="G183" s="88"/>
    </row>
    <row r="184" spans="2:7" ht="13.5" customHeight="1" x14ac:dyDescent="0.2">
      <c r="B184" s="67"/>
      <c r="C184" s="67"/>
      <c r="D184" s="88"/>
      <c r="E184" s="88"/>
      <c r="F184" s="88"/>
      <c r="G184" s="88"/>
    </row>
    <row r="185" spans="2:7" ht="13.5" customHeight="1" x14ac:dyDescent="0.2">
      <c r="B185" s="67"/>
      <c r="C185" s="67"/>
      <c r="D185" s="88"/>
      <c r="E185" s="88"/>
      <c r="F185" s="88"/>
      <c r="G185" s="88"/>
    </row>
    <row r="186" spans="2:7" ht="13.5" customHeight="1" x14ac:dyDescent="0.2">
      <c r="B186" s="67"/>
      <c r="C186" s="67"/>
      <c r="D186" s="88"/>
      <c r="E186" s="88"/>
      <c r="F186" s="88"/>
      <c r="G186" s="88"/>
    </row>
    <row r="187" spans="2:7" ht="13.5" customHeight="1" x14ac:dyDescent="0.2">
      <c r="B187" s="67"/>
      <c r="C187" s="67"/>
      <c r="D187" s="88"/>
      <c r="E187" s="88"/>
      <c r="F187" s="88"/>
      <c r="G187" s="88"/>
    </row>
    <row r="188" spans="2:7" ht="13.5" customHeight="1" x14ac:dyDescent="0.2">
      <c r="B188" s="67"/>
      <c r="C188" s="67"/>
      <c r="D188" s="88"/>
      <c r="E188" s="88"/>
      <c r="F188" s="88"/>
      <c r="G188" s="88"/>
    </row>
    <row r="189" spans="2:7" ht="13.5" customHeight="1" x14ac:dyDescent="0.2">
      <c r="B189" s="67"/>
      <c r="C189" s="67"/>
      <c r="D189" s="88"/>
      <c r="E189" s="88"/>
      <c r="F189" s="88"/>
      <c r="G189" s="88"/>
    </row>
    <row r="190" spans="2:7" ht="13.5" customHeight="1" x14ac:dyDescent="0.2">
      <c r="B190" s="67"/>
      <c r="C190" s="67"/>
      <c r="D190" s="88"/>
      <c r="E190" s="88"/>
      <c r="F190" s="88"/>
      <c r="G190" s="88"/>
    </row>
    <row r="191" spans="2:7" ht="13.5" customHeight="1" x14ac:dyDescent="0.2">
      <c r="B191" s="67"/>
      <c r="C191" s="67"/>
      <c r="D191" s="88"/>
      <c r="E191" s="88"/>
      <c r="F191" s="88"/>
      <c r="G191" s="88"/>
    </row>
    <row r="192" spans="2:7" ht="13.5" customHeight="1" x14ac:dyDescent="0.2">
      <c r="B192" s="67"/>
      <c r="C192" s="67"/>
      <c r="D192" s="88"/>
      <c r="E192" s="88"/>
      <c r="F192" s="88"/>
      <c r="G192" s="88"/>
    </row>
    <row r="193" spans="2:7" ht="13.5" customHeight="1" x14ac:dyDescent="0.2">
      <c r="B193" s="67"/>
      <c r="C193" s="67"/>
      <c r="D193" s="88"/>
      <c r="E193" s="88"/>
      <c r="F193" s="88"/>
      <c r="G193" s="88"/>
    </row>
    <row r="194" spans="2:7" ht="13.5" customHeight="1" x14ac:dyDescent="0.2">
      <c r="B194" s="67"/>
      <c r="C194" s="67"/>
      <c r="D194" s="88"/>
      <c r="E194" s="88"/>
      <c r="F194" s="88"/>
      <c r="G194" s="88"/>
    </row>
    <row r="195" spans="2:7" ht="13.5" customHeight="1" x14ac:dyDescent="0.2">
      <c r="B195" s="67"/>
      <c r="C195" s="67"/>
      <c r="D195" s="88"/>
      <c r="E195" s="88"/>
      <c r="F195" s="88"/>
      <c r="G195" s="88"/>
    </row>
    <row r="196" spans="2:7" ht="13.5" customHeight="1" x14ac:dyDescent="0.2">
      <c r="B196" s="67"/>
      <c r="C196" s="67"/>
      <c r="D196" s="88"/>
      <c r="E196" s="88"/>
      <c r="F196" s="88"/>
      <c r="G196" s="88"/>
    </row>
    <row r="197" spans="2:7" ht="13.5" customHeight="1" x14ac:dyDescent="0.2">
      <c r="B197" s="67"/>
      <c r="C197" s="67"/>
      <c r="D197" s="88"/>
      <c r="E197" s="88"/>
      <c r="F197" s="88"/>
      <c r="G197" s="88"/>
    </row>
    <row r="198" spans="2:7" ht="13.5" customHeight="1" x14ac:dyDescent="0.2"/>
    <row r="199" spans="2:7" ht="13.5" customHeight="1" x14ac:dyDescent="0.25">
      <c r="B199" s="89"/>
      <c r="C199" s="89"/>
      <c r="D199" s="67"/>
      <c r="E199" s="67"/>
      <c r="F199" s="67"/>
      <c r="G199" s="67"/>
    </row>
    <row r="200" spans="2:7" ht="13.5" customHeight="1" x14ac:dyDescent="0.2">
      <c r="B200" s="67"/>
      <c r="C200" s="67"/>
      <c r="D200" s="88"/>
      <c r="E200" s="88"/>
      <c r="F200" s="88"/>
      <c r="G200" s="88"/>
    </row>
    <row r="201" spans="2:7" ht="13.5" customHeight="1" x14ac:dyDescent="0.2">
      <c r="B201" s="67"/>
      <c r="C201" s="67"/>
      <c r="D201" s="88"/>
      <c r="E201" s="88"/>
      <c r="F201" s="88"/>
      <c r="G201" s="88"/>
    </row>
    <row r="202" spans="2:7" ht="13.5" customHeight="1" x14ac:dyDescent="0.2">
      <c r="B202" s="67"/>
      <c r="C202" s="67"/>
      <c r="D202" s="88"/>
      <c r="E202" s="88"/>
      <c r="F202" s="88"/>
      <c r="G202" s="88"/>
    </row>
    <row r="203" spans="2:7" ht="13.5" customHeight="1" x14ac:dyDescent="0.2">
      <c r="B203" s="67"/>
      <c r="C203" s="67"/>
      <c r="D203" s="88"/>
      <c r="E203" s="88"/>
      <c r="F203" s="88"/>
      <c r="G203" s="88"/>
    </row>
    <row r="204" spans="2:7" ht="13.5" customHeight="1" x14ac:dyDescent="0.2">
      <c r="B204" s="67"/>
      <c r="C204" s="67"/>
      <c r="D204" s="88"/>
      <c r="E204" s="88"/>
      <c r="F204" s="88"/>
      <c r="G204" s="88"/>
    </row>
    <row r="205" spans="2:7" ht="13.5" customHeight="1" x14ac:dyDescent="0.2">
      <c r="B205" s="67"/>
      <c r="C205" s="67"/>
      <c r="D205" s="88"/>
      <c r="E205" s="88"/>
      <c r="F205" s="88"/>
      <c r="G205" s="88"/>
    </row>
    <row r="206" spans="2:7" ht="13.5" customHeight="1" x14ac:dyDescent="0.2">
      <c r="B206" s="67"/>
      <c r="C206" s="67"/>
      <c r="D206" s="88"/>
      <c r="E206" s="88"/>
      <c r="F206" s="88"/>
      <c r="G206" s="88"/>
    </row>
    <row r="207" spans="2:7" ht="13.5" customHeight="1" x14ac:dyDescent="0.2">
      <c r="B207" s="67"/>
      <c r="C207" s="67"/>
      <c r="D207" s="88"/>
      <c r="E207" s="88"/>
      <c r="F207" s="88"/>
      <c r="G207" s="88"/>
    </row>
    <row r="208" spans="2:7" ht="13.5" customHeight="1" x14ac:dyDescent="0.2">
      <c r="B208" s="67"/>
      <c r="C208" s="67"/>
      <c r="D208" s="88"/>
      <c r="E208" s="88"/>
      <c r="F208" s="88"/>
      <c r="G208" s="88"/>
    </row>
    <row r="209" spans="2:7" ht="13.5" customHeight="1" x14ac:dyDescent="0.2">
      <c r="B209" s="67"/>
      <c r="C209" s="67"/>
      <c r="D209" s="88"/>
      <c r="E209" s="88"/>
      <c r="F209" s="88"/>
      <c r="G209" s="88"/>
    </row>
    <row r="210" spans="2:7" ht="13.5" customHeight="1" x14ac:dyDescent="0.2">
      <c r="B210" s="67"/>
      <c r="C210" s="67"/>
      <c r="D210" s="88"/>
      <c r="E210" s="88"/>
      <c r="F210" s="88"/>
      <c r="G210" s="88"/>
    </row>
    <row r="211" spans="2:7" ht="13.5" customHeight="1" x14ac:dyDescent="0.2">
      <c r="B211" s="67"/>
      <c r="C211" s="67"/>
      <c r="D211" s="88"/>
      <c r="E211" s="88"/>
      <c r="F211" s="88"/>
      <c r="G211" s="88"/>
    </row>
    <row r="212" spans="2:7" ht="13.5" customHeight="1" x14ac:dyDescent="0.2">
      <c r="B212" s="67"/>
      <c r="C212" s="67"/>
      <c r="D212" s="88"/>
      <c r="E212" s="88"/>
      <c r="F212" s="88"/>
      <c r="G212" s="88"/>
    </row>
    <row r="213" spans="2:7" ht="13.5" customHeight="1" x14ac:dyDescent="0.2">
      <c r="B213" s="67"/>
      <c r="C213" s="67"/>
      <c r="D213" s="88"/>
      <c r="E213" s="88"/>
      <c r="F213" s="88"/>
      <c r="G213" s="88"/>
    </row>
    <row r="214" spans="2:7" ht="13.5" customHeight="1" x14ac:dyDescent="0.2">
      <c r="B214" s="67"/>
      <c r="C214" s="67"/>
      <c r="D214" s="88"/>
      <c r="E214" s="88"/>
      <c r="F214" s="88"/>
      <c r="G214" s="88"/>
    </row>
    <row r="215" spans="2:7" ht="13.5" customHeight="1" x14ac:dyDescent="0.2">
      <c r="B215" s="67"/>
      <c r="C215" s="67"/>
      <c r="D215" s="88"/>
      <c r="E215" s="88"/>
      <c r="F215" s="88"/>
      <c r="G215" s="88"/>
    </row>
    <row r="216" spans="2:7" ht="13.5" customHeight="1" x14ac:dyDescent="0.2">
      <c r="B216" s="67"/>
      <c r="C216" s="67"/>
      <c r="D216" s="88"/>
      <c r="E216" s="88"/>
      <c r="F216" s="88"/>
      <c r="G216" s="88"/>
    </row>
    <row r="217" spans="2:7" ht="13.5" customHeight="1" x14ac:dyDescent="0.2">
      <c r="B217" s="67"/>
      <c r="C217" s="67"/>
      <c r="D217" s="88"/>
      <c r="E217" s="88"/>
      <c r="F217" s="88"/>
      <c r="G217" s="88"/>
    </row>
    <row r="218" spans="2:7" ht="13.5" customHeight="1" x14ac:dyDescent="0.2">
      <c r="B218" s="67"/>
      <c r="C218" s="67"/>
      <c r="D218" s="88"/>
      <c r="E218" s="88"/>
      <c r="F218" s="88"/>
      <c r="G218" s="88"/>
    </row>
    <row r="219" spans="2:7" ht="13.5" customHeight="1" x14ac:dyDescent="0.2">
      <c r="B219" s="67"/>
      <c r="C219" s="67"/>
      <c r="D219" s="88"/>
      <c r="E219" s="88"/>
      <c r="F219" s="88"/>
      <c r="G219" s="88"/>
    </row>
    <row r="220" spans="2:7" ht="13.5" customHeight="1" x14ac:dyDescent="0.2">
      <c r="B220" s="67"/>
      <c r="C220" s="67"/>
      <c r="D220" s="88"/>
      <c r="E220" s="88"/>
      <c r="F220" s="88"/>
      <c r="G220" s="88"/>
    </row>
    <row r="221" spans="2:7" ht="13.5" customHeight="1" x14ac:dyDescent="0.2">
      <c r="B221" s="67"/>
      <c r="C221" s="67"/>
      <c r="D221" s="88"/>
      <c r="E221" s="88"/>
      <c r="F221" s="88"/>
      <c r="G221" s="88"/>
    </row>
    <row r="222" spans="2:7" ht="13.5" customHeight="1" x14ac:dyDescent="0.2">
      <c r="B222" s="67"/>
      <c r="C222" s="67"/>
      <c r="D222" s="88"/>
      <c r="E222" s="88"/>
      <c r="F222" s="88"/>
      <c r="G222" s="88"/>
    </row>
    <row r="223" spans="2:7" ht="13.5" customHeight="1" x14ac:dyDescent="0.2">
      <c r="B223" s="67"/>
      <c r="C223" s="67"/>
      <c r="D223" s="88"/>
      <c r="E223" s="88"/>
      <c r="F223" s="88"/>
      <c r="G223" s="88"/>
    </row>
    <row r="224" spans="2:7" ht="13.5" customHeight="1" x14ac:dyDescent="0.2">
      <c r="B224" s="67"/>
      <c r="C224" s="67"/>
      <c r="D224" s="88"/>
      <c r="E224" s="88"/>
      <c r="F224" s="88"/>
      <c r="G224" s="88"/>
    </row>
    <row r="225" spans="2:7" ht="13.5" customHeight="1" x14ac:dyDescent="0.2">
      <c r="B225" s="67"/>
      <c r="C225" s="67"/>
      <c r="D225" s="88"/>
      <c r="E225" s="88"/>
      <c r="F225" s="88"/>
      <c r="G225" s="88"/>
    </row>
    <row r="226" spans="2:7" ht="13.5" customHeight="1" x14ac:dyDescent="0.2">
      <c r="B226" s="67"/>
      <c r="C226" s="67"/>
      <c r="D226" s="88"/>
      <c r="E226" s="88"/>
      <c r="F226" s="88"/>
      <c r="G226" s="88"/>
    </row>
    <row r="227" spans="2:7" ht="13.5" customHeight="1" x14ac:dyDescent="0.2">
      <c r="B227" s="67"/>
      <c r="C227" s="67"/>
      <c r="D227" s="88"/>
      <c r="E227" s="88"/>
      <c r="F227" s="88"/>
      <c r="G227" s="88"/>
    </row>
    <row r="228" spans="2:7" ht="13.5" customHeight="1" x14ac:dyDescent="0.2">
      <c r="B228" s="67"/>
      <c r="C228" s="67"/>
      <c r="D228" s="88"/>
      <c r="E228" s="88"/>
      <c r="F228" s="88"/>
      <c r="G228" s="88"/>
    </row>
    <row r="229" spans="2:7" ht="13.5" customHeight="1" x14ac:dyDescent="0.2">
      <c r="B229" s="67"/>
      <c r="C229" s="67"/>
      <c r="D229" s="88"/>
      <c r="E229" s="88"/>
      <c r="F229" s="88"/>
      <c r="G229" s="88"/>
    </row>
    <row r="230" spans="2:7" ht="13.5" customHeight="1" x14ac:dyDescent="0.2">
      <c r="B230" s="67"/>
      <c r="C230" s="67"/>
      <c r="D230" s="88"/>
      <c r="E230" s="88"/>
      <c r="F230" s="88"/>
      <c r="G230" s="88"/>
    </row>
    <row r="231" spans="2:7" ht="13.5" customHeight="1" x14ac:dyDescent="0.2">
      <c r="B231" s="67"/>
      <c r="C231" s="67"/>
      <c r="D231" s="88"/>
      <c r="E231" s="88"/>
      <c r="F231" s="88"/>
      <c r="G231" s="88"/>
    </row>
    <row r="232" spans="2:7" ht="13.5" customHeight="1" x14ac:dyDescent="0.2">
      <c r="B232" s="67"/>
      <c r="C232" s="67"/>
      <c r="D232" s="88"/>
      <c r="E232" s="88"/>
      <c r="F232" s="88"/>
      <c r="G232" s="88"/>
    </row>
    <row r="233" spans="2:7" ht="13.5" customHeight="1" x14ac:dyDescent="0.2">
      <c r="B233" s="67"/>
      <c r="C233" s="67"/>
      <c r="D233" s="88"/>
      <c r="E233" s="88"/>
      <c r="F233" s="88"/>
      <c r="G233" s="88"/>
    </row>
    <row r="234" spans="2:7" ht="13.5" customHeight="1" x14ac:dyDescent="0.2">
      <c r="B234" s="67"/>
      <c r="C234" s="67"/>
      <c r="D234" s="88"/>
      <c r="E234" s="88"/>
      <c r="F234" s="88"/>
      <c r="G234" s="88"/>
    </row>
    <row r="235" spans="2:7" ht="13.5" customHeight="1" x14ac:dyDescent="0.2">
      <c r="B235" s="67"/>
      <c r="C235" s="67"/>
      <c r="D235" s="88"/>
      <c r="E235" s="88"/>
      <c r="F235" s="88"/>
      <c r="G235" s="88"/>
    </row>
    <row r="236" spans="2:7" ht="13.5" customHeight="1" x14ac:dyDescent="0.2">
      <c r="B236" s="67"/>
      <c r="C236" s="67"/>
      <c r="D236" s="88"/>
      <c r="E236" s="88"/>
      <c r="F236" s="88"/>
      <c r="G236" s="88"/>
    </row>
    <row r="237" spans="2:7" ht="13.5" customHeight="1" x14ac:dyDescent="0.2">
      <c r="B237" s="67"/>
      <c r="C237" s="67"/>
      <c r="D237" s="88"/>
      <c r="E237" s="88"/>
      <c r="F237" s="88"/>
      <c r="G237" s="88"/>
    </row>
    <row r="238" spans="2:7" ht="13.5" customHeight="1" x14ac:dyDescent="0.2">
      <c r="B238" s="67"/>
      <c r="C238" s="67"/>
      <c r="D238" s="88"/>
      <c r="E238" s="88"/>
      <c r="F238" s="88"/>
      <c r="G238" s="88"/>
    </row>
    <row r="239" spans="2:7" ht="13.5" customHeight="1" x14ac:dyDescent="0.2">
      <c r="B239" s="67"/>
      <c r="C239" s="67"/>
      <c r="D239" s="88"/>
      <c r="E239" s="88"/>
      <c r="F239" s="88"/>
      <c r="G239" s="88"/>
    </row>
    <row r="240" spans="2:7" ht="13.5" customHeight="1" x14ac:dyDescent="0.2">
      <c r="B240" s="67"/>
      <c r="C240" s="67"/>
      <c r="D240" s="88"/>
      <c r="E240" s="88"/>
      <c r="F240" s="88"/>
      <c r="G240" s="88"/>
    </row>
    <row r="241" spans="2:7" ht="13.5" customHeight="1" x14ac:dyDescent="0.2">
      <c r="B241" s="67"/>
      <c r="C241" s="67"/>
      <c r="D241" s="88"/>
      <c r="E241" s="88"/>
      <c r="F241" s="88"/>
      <c r="G241" s="88"/>
    </row>
    <row r="242" spans="2:7" ht="13.5" customHeight="1" x14ac:dyDescent="0.2">
      <c r="B242" s="67"/>
      <c r="C242" s="67"/>
      <c r="D242" s="88"/>
      <c r="E242" s="88"/>
      <c r="F242" s="88"/>
      <c r="G242" s="88"/>
    </row>
    <row r="243" spans="2:7" ht="13.5" customHeight="1" x14ac:dyDescent="0.2">
      <c r="B243" s="67"/>
      <c r="C243" s="67"/>
      <c r="D243" s="88"/>
      <c r="E243" s="88"/>
      <c r="F243" s="88"/>
      <c r="G243" s="88"/>
    </row>
    <row r="244" spans="2:7" ht="13.5" customHeight="1" x14ac:dyDescent="0.2">
      <c r="B244" s="67"/>
      <c r="C244" s="67"/>
      <c r="D244" s="88"/>
      <c r="E244" s="88"/>
      <c r="F244" s="88"/>
      <c r="G244" s="88"/>
    </row>
    <row r="245" spans="2:7" ht="13.5" customHeight="1" x14ac:dyDescent="0.2">
      <c r="B245" s="67"/>
      <c r="C245" s="67"/>
      <c r="D245" s="88"/>
      <c r="E245" s="88"/>
      <c r="F245" s="88"/>
      <c r="G245" s="88"/>
    </row>
    <row r="246" spans="2:7" ht="13.5" customHeight="1" x14ac:dyDescent="0.2">
      <c r="B246" s="67"/>
      <c r="C246" s="67"/>
      <c r="D246" s="88"/>
      <c r="E246" s="88"/>
      <c r="F246" s="88"/>
      <c r="G246" s="88"/>
    </row>
    <row r="247" spans="2:7" ht="13.5" customHeight="1" x14ac:dyDescent="0.2">
      <c r="B247" s="67"/>
      <c r="C247" s="67"/>
      <c r="D247" s="88"/>
      <c r="E247" s="88"/>
      <c r="F247" s="88"/>
      <c r="G247" s="88"/>
    </row>
    <row r="248" spans="2:7" ht="13.5" customHeight="1" x14ac:dyDescent="0.2">
      <c r="B248" s="67"/>
      <c r="C248" s="67"/>
      <c r="D248" s="88"/>
      <c r="E248" s="88"/>
      <c r="F248" s="88"/>
      <c r="G248" s="88"/>
    </row>
    <row r="249" spans="2:7" ht="13.5" customHeight="1" x14ac:dyDescent="0.2">
      <c r="B249" s="67"/>
      <c r="C249" s="67"/>
      <c r="D249" s="88"/>
      <c r="E249" s="88"/>
      <c r="F249" s="88"/>
      <c r="G249" s="88"/>
    </row>
    <row r="250" spans="2:7" ht="13.5" customHeight="1" x14ac:dyDescent="0.2">
      <c r="B250" s="67"/>
      <c r="C250" s="67"/>
      <c r="D250" s="88"/>
      <c r="E250" s="88"/>
      <c r="F250" s="88"/>
      <c r="G250" s="88"/>
    </row>
    <row r="251" spans="2:7" ht="13.5" customHeight="1" x14ac:dyDescent="0.2">
      <c r="B251" s="67"/>
      <c r="C251" s="67"/>
      <c r="D251" s="88"/>
      <c r="E251" s="88"/>
      <c r="F251" s="88"/>
      <c r="G251" s="88"/>
    </row>
    <row r="252" spans="2:7" ht="13.5" customHeight="1" x14ac:dyDescent="0.2">
      <c r="B252" s="67"/>
      <c r="C252" s="67"/>
      <c r="D252" s="67"/>
      <c r="E252" s="67"/>
      <c r="F252" s="67"/>
      <c r="G252" s="67"/>
    </row>
    <row r="253" spans="2:7" ht="13.5" customHeight="1" x14ac:dyDescent="0.2">
      <c r="B253" s="67"/>
      <c r="C253" s="67"/>
      <c r="D253" s="88"/>
      <c r="E253" s="88"/>
      <c r="F253" s="88"/>
      <c r="G253" s="88"/>
    </row>
    <row r="254" spans="2:7" ht="13.5" customHeight="1" x14ac:dyDescent="0.2">
      <c r="B254" s="67"/>
      <c r="C254" s="67"/>
      <c r="D254" s="88"/>
      <c r="E254" s="88"/>
      <c r="F254" s="88"/>
      <c r="G254" s="88"/>
    </row>
    <row r="255" spans="2:7" ht="13.5" customHeight="1" x14ac:dyDescent="0.2">
      <c r="B255" s="67"/>
      <c r="C255" s="67"/>
      <c r="D255" s="88"/>
      <c r="E255" s="88"/>
      <c r="F255" s="88"/>
      <c r="G255" s="88"/>
    </row>
    <row r="256" spans="2:7" ht="13.5" customHeight="1" x14ac:dyDescent="0.2">
      <c r="B256" s="67"/>
      <c r="C256" s="67"/>
      <c r="D256" s="88"/>
      <c r="E256" s="88"/>
      <c r="F256" s="88"/>
      <c r="G256" s="88"/>
    </row>
    <row r="257" spans="2:7" ht="13.5" customHeight="1" x14ac:dyDescent="0.2">
      <c r="B257" s="67"/>
      <c r="C257" s="67"/>
      <c r="D257" s="88"/>
      <c r="E257" s="88"/>
      <c r="F257" s="88"/>
      <c r="G257" s="88"/>
    </row>
    <row r="258" spans="2:7" ht="13.5" customHeight="1" x14ac:dyDescent="0.2">
      <c r="B258" s="67"/>
      <c r="C258" s="67"/>
      <c r="D258" s="88"/>
      <c r="E258" s="88"/>
      <c r="F258" s="88"/>
      <c r="G258" s="88"/>
    </row>
    <row r="259" spans="2:7" ht="13.5" customHeight="1" x14ac:dyDescent="0.2"/>
    <row r="260" spans="2:7" ht="13.5" customHeight="1" x14ac:dyDescent="0.25">
      <c r="B260" s="89"/>
      <c r="C260" s="89"/>
      <c r="D260" s="67"/>
      <c r="E260" s="67"/>
      <c r="F260" s="67"/>
      <c r="G260" s="67"/>
    </row>
    <row r="261" spans="2:7" ht="13.5" customHeight="1" x14ac:dyDescent="0.2">
      <c r="B261" s="88"/>
      <c r="C261" s="88"/>
      <c r="D261" s="88"/>
      <c r="E261" s="88"/>
      <c r="F261" s="88"/>
      <c r="G261" s="88"/>
    </row>
    <row r="262" spans="2:7" ht="13.5" customHeight="1" x14ac:dyDescent="0.2">
      <c r="B262" s="88"/>
      <c r="C262" s="88"/>
      <c r="D262" s="88"/>
      <c r="E262" s="88"/>
      <c r="F262" s="88"/>
      <c r="G262" s="88"/>
    </row>
    <row r="263" spans="2:7" ht="13.5" customHeight="1" x14ac:dyDescent="0.2">
      <c r="B263" s="88"/>
      <c r="C263" s="88"/>
      <c r="D263" s="88"/>
      <c r="E263" s="88"/>
      <c r="F263" s="88"/>
      <c r="G263" s="88"/>
    </row>
    <row r="264" spans="2:7" ht="13.5" customHeight="1" x14ac:dyDescent="0.2">
      <c r="B264" s="88"/>
      <c r="C264" s="88"/>
      <c r="D264" s="88"/>
      <c r="E264" s="88"/>
      <c r="F264" s="88"/>
      <c r="G264" s="88"/>
    </row>
    <row r="265" spans="2:7" ht="13.5" customHeight="1" x14ac:dyDescent="0.2">
      <c r="B265" s="88"/>
      <c r="C265" s="88"/>
      <c r="D265" s="88"/>
      <c r="E265" s="88"/>
      <c r="F265" s="88"/>
      <c r="G265" s="88"/>
    </row>
    <row r="266" spans="2:7" ht="13.5" customHeight="1" x14ac:dyDescent="0.2">
      <c r="B266" s="88"/>
      <c r="C266" s="88"/>
      <c r="D266" s="88"/>
      <c r="E266" s="88"/>
      <c r="F266" s="88"/>
      <c r="G266" s="88"/>
    </row>
    <row r="267" spans="2:7" ht="13.5" customHeight="1" x14ac:dyDescent="0.2">
      <c r="B267" s="88"/>
      <c r="C267" s="88"/>
      <c r="D267" s="88"/>
      <c r="E267" s="88"/>
      <c r="F267" s="88"/>
      <c r="G267" s="88"/>
    </row>
    <row r="268" spans="2:7" ht="13.5" customHeight="1" x14ac:dyDescent="0.2">
      <c r="B268" s="88"/>
      <c r="C268" s="88"/>
      <c r="D268" s="88"/>
      <c r="E268" s="88"/>
      <c r="F268" s="88"/>
      <c r="G268" s="88"/>
    </row>
    <row r="269" spans="2:7" ht="13.5" customHeight="1" x14ac:dyDescent="0.2">
      <c r="B269" s="88"/>
      <c r="C269" s="88"/>
      <c r="D269" s="88"/>
      <c r="E269" s="88"/>
      <c r="F269" s="88"/>
      <c r="G269" s="88"/>
    </row>
    <row r="270" spans="2:7" ht="13.5" customHeight="1" x14ac:dyDescent="0.2">
      <c r="B270" s="88"/>
      <c r="C270" s="88"/>
      <c r="D270" s="88"/>
      <c r="E270" s="88"/>
      <c r="F270" s="88"/>
      <c r="G270" s="88"/>
    </row>
    <row r="271" spans="2:7" ht="13.5" customHeight="1" x14ac:dyDescent="0.2">
      <c r="B271" s="88"/>
      <c r="C271" s="88"/>
      <c r="D271" s="88"/>
      <c r="E271" s="88"/>
      <c r="F271" s="88"/>
      <c r="G271" s="88"/>
    </row>
    <row r="272" spans="2:7" ht="13.5" customHeight="1" x14ac:dyDescent="0.2">
      <c r="B272" s="88"/>
      <c r="C272" s="88"/>
      <c r="D272" s="88"/>
      <c r="E272" s="88"/>
      <c r="F272" s="88"/>
      <c r="G272" s="88"/>
    </row>
    <row r="273" spans="2:7" ht="13.5" customHeight="1" x14ac:dyDescent="0.2">
      <c r="B273" s="88"/>
      <c r="C273" s="88"/>
      <c r="D273" s="88"/>
      <c r="E273" s="88"/>
      <c r="F273" s="88"/>
      <c r="G273" s="88"/>
    </row>
    <row r="274" spans="2:7" ht="13.5" customHeight="1" x14ac:dyDescent="0.2">
      <c r="B274" s="88"/>
      <c r="C274" s="88"/>
      <c r="D274" s="88"/>
      <c r="E274" s="88"/>
      <c r="F274" s="88"/>
      <c r="G274" s="88"/>
    </row>
    <row r="275" spans="2:7" ht="13.5" customHeight="1" x14ac:dyDescent="0.2">
      <c r="B275" s="88"/>
      <c r="C275" s="88"/>
      <c r="D275" s="88"/>
      <c r="E275" s="88"/>
      <c r="F275" s="88"/>
      <c r="G275" s="88"/>
    </row>
    <row r="276" spans="2:7" ht="13.5" customHeight="1" x14ac:dyDescent="0.2">
      <c r="B276" s="88"/>
      <c r="C276" s="88"/>
      <c r="D276" s="88"/>
      <c r="E276" s="88"/>
      <c r="F276" s="88"/>
      <c r="G276" s="88"/>
    </row>
    <row r="277" spans="2:7" ht="13.5" customHeight="1" x14ac:dyDescent="0.2">
      <c r="B277" s="88"/>
      <c r="C277" s="88"/>
      <c r="D277" s="88"/>
      <c r="E277" s="88"/>
      <c r="F277" s="88"/>
      <c r="G277" s="88"/>
    </row>
    <row r="278" spans="2:7" ht="13.5" customHeight="1" x14ac:dyDescent="0.2">
      <c r="B278" s="88"/>
      <c r="C278" s="88"/>
      <c r="D278" s="88"/>
      <c r="E278" s="88"/>
      <c r="F278" s="88"/>
      <c r="G278" s="88"/>
    </row>
    <row r="279" spans="2:7" ht="13.5" customHeight="1" x14ac:dyDescent="0.2">
      <c r="B279" s="88"/>
      <c r="C279" s="88"/>
      <c r="D279" s="88"/>
      <c r="E279" s="88"/>
      <c r="F279" s="88"/>
      <c r="G279" s="88"/>
    </row>
    <row r="280" spans="2:7" ht="13.5" customHeight="1" x14ac:dyDescent="0.2">
      <c r="B280" s="88"/>
      <c r="C280" s="88"/>
      <c r="D280" s="88"/>
      <c r="E280" s="88"/>
      <c r="F280" s="88"/>
      <c r="G280" s="88"/>
    </row>
    <row r="281" spans="2:7" ht="13.5" customHeight="1" x14ac:dyDescent="0.2">
      <c r="B281" s="88"/>
      <c r="C281" s="88"/>
      <c r="D281" s="88"/>
      <c r="E281" s="88"/>
      <c r="F281" s="88"/>
      <c r="G281" s="88"/>
    </row>
    <row r="282" spans="2:7" ht="13.5" customHeight="1" x14ac:dyDescent="0.2">
      <c r="B282" s="88"/>
      <c r="C282" s="88"/>
      <c r="D282" s="88"/>
      <c r="E282" s="88"/>
      <c r="F282" s="88"/>
      <c r="G282" s="88"/>
    </row>
    <row r="283" spans="2:7" ht="13.5" customHeight="1" x14ac:dyDescent="0.2">
      <c r="B283" s="88"/>
      <c r="C283" s="88"/>
      <c r="D283" s="88"/>
      <c r="E283" s="88"/>
      <c r="F283" s="88"/>
      <c r="G283" s="88"/>
    </row>
    <row r="284" spans="2:7" ht="13.5" customHeight="1" x14ac:dyDescent="0.2">
      <c r="B284" s="88"/>
      <c r="C284" s="88"/>
      <c r="D284" s="88"/>
      <c r="E284" s="88"/>
      <c r="F284" s="88"/>
      <c r="G284" s="88"/>
    </row>
    <row r="285" spans="2:7" ht="13.5" customHeight="1" x14ac:dyDescent="0.2">
      <c r="B285" s="88"/>
      <c r="C285" s="88"/>
      <c r="D285" s="88"/>
      <c r="E285" s="88"/>
      <c r="F285" s="88"/>
      <c r="G285" s="88"/>
    </row>
    <row r="286" spans="2:7" ht="13.5" customHeight="1" x14ac:dyDescent="0.2">
      <c r="B286" s="88"/>
      <c r="C286" s="88"/>
      <c r="D286" s="88"/>
      <c r="E286" s="88"/>
      <c r="F286" s="88"/>
      <c r="G286" s="88"/>
    </row>
    <row r="287" spans="2:7" ht="13.5" customHeight="1" x14ac:dyDescent="0.2">
      <c r="B287" s="88"/>
      <c r="C287" s="88"/>
      <c r="D287" s="88"/>
      <c r="E287" s="88"/>
      <c r="F287" s="88"/>
      <c r="G287" s="88"/>
    </row>
    <row r="288" spans="2:7" ht="13.5" customHeight="1" x14ac:dyDescent="0.2">
      <c r="B288" s="88"/>
      <c r="C288" s="88"/>
      <c r="D288" s="88"/>
      <c r="E288" s="88"/>
      <c r="F288" s="88"/>
      <c r="G288" s="88"/>
    </row>
    <row r="289" spans="2:7" ht="13.5" customHeight="1" x14ac:dyDescent="0.2">
      <c r="B289" s="88"/>
      <c r="C289" s="88"/>
      <c r="D289" s="88"/>
      <c r="E289" s="88"/>
      <c r="F289" s="88"/>
      <c r="G289" s="88"/>
    </row>
    <row r="290" spans="2:7" ht="13.5" customHeight="1" x14ac:dyDescent="0.2">
      <c r="B290" s="88"/>
      <c r="C290" s="88"/>
      <c r="D290" s="88"/>
      <c r="E290" s="88"/>
      <c r="F290" s="88"/>
      <c r="G290" s="88"/>
    </row>
    <row r="291" spans="2:7" ht="13.5" customHeight="1" x14ac:dyDescent="0.2">
      <c r="B291" s="88"/>
      <c r="C291" s="88"/>
      <c r="D291" s="88"/>
      <c r="E291" s="88"/>
      <c r="F291" s="88"/>
      <c r="G291" s="88"/>
    </row>
    <row r="292" spans="2:7" ht="13.5" customHeight="1" x14ac:dyDescent="0.2">
      <c r="B292" s="88"/>
      <c r="C292" s="88"/>
      <c r="D292" s="88"/>
      <c r="E292" s="88"/>
      <c r="F292" s="88"/>
      <c r="G292" s="88"/>
    </row>
    <row r="293" spans="2:7" ht="13.5" customHeight="1" x14ac:dyDescent="0.2">
      <c r="B293" s="88"/>
      <c r="C293" s="88"/>
      <c r="D293" s="88"/>
      <c r="E293" s="88"/>
      <c r="F293" s="88"/>
      <c r="G293" s="88"/>
    </row>
    <row r="294" spans="2:7" ht="13.5" customHeight="1" x14ac:dyDescent="0.2">
      <c r="B294" s="88"/>
      <c r="C294" s="88"/>
      <c r="D294" s="88"/>
      <c r="E294" s="88"/>
      <c r="F294" s="88"/>
      <c r="G294" s="88"/>
    </row>
    <row r="295" spans="2:7" ht="13.5" customHeight="1" x14ac:dyDescent="0.2">
      <c r="B295" s="88"/>
      <c r="C295" s="88"/>
      <c r="D295" s="88"/>
      <c r="E295" s="88"/>
      <c r="F295" s="88"/>
      <c r="G295" s="88"/>
    </row>
    <row r="296" spans="2:7" ht="13.5" customHeight="1" x14ac:dyDescent="0.2">
      <c r="B296" s="88"/>
      <c r="C296" s="88"/>
      <c r="D296" s="88"/>
      <c r="E296" s="88"/>
      <c r="F296" s="88"/>
      <c r="G296" s="88"/>
    </row>
    <row r="297" spans="2:7" ht="13.5" customHeight="1" x14ac:dyDescent="0.2">
      <c r="B297" s="88"/>
      <c r="C297" s="88"/>
      <c r="D297" s="88"/>
      <c r="E297" s="88"/>
      <c r="F297" s="88"/>
      <c r="G297" s="88"/>
    </row>
    <row r="298" spans="2:7" ht="13.5" customHeight="1" x14ac:dyDescent="0.2">
      <c r="B298" s="88"/>
      <c r="C298" s="88"/>
      <c r="D298" s="88"/>
      <c r="E298" s="88"/>
      <c r="F298" s="88"/>
      <c r="G298" s="88"/>
    </row>
    <row r="299" spans="2:7" ht="13.5" customHeight="1" x14ac:dyDescent="0.2">
      <c r="B299" s="88"/>
      <c r="C299" s="88"/>
      <c r="D299" s="88"/>
      <c r="E299" s="88"/>
      <c r="F299" s="88"/>
      <c r="G299" s="88"/>
    </row>
    <row r="300" spans="2:7" ht="13.5" customHeight="1" x14ac:dyDescent="0.2">
      <c r="B300" s="88"/>
      <c r="C300" s="88"/>
      <c r="D300" s="88"/>
      <c r="E300" s="88"/>
      <c r="F300" s="88"/>
      <c r="G300" s="88"/>
    </row>
    <row r="301" spans="2:7" ht="13.5" customHeight="1" x14ac:dyDescent="0.2">
      <c r="B301" s="88"/>
      <c r="C301" s="88"/>
      <c r="D301" s="88"/>
      <c r="E301" s="88"/>
      <c r="F301" s="88"/>
      <c r="G301" s="88"/>
    </row>
    <row r="302" spans="2:7" ht="13.5" customHeight="1" x14ac:dyDescent="0.2">
      <c r="B302" s="88"/>
      <c r="C302" s="88"/>
      <c r="D302" s="88"/>
      <c r="E302" s="88"/>
      <c r="F302" s="88"/>
      <c r="G302" s="88"/>
    </row>
    <row r="303" spans="2:7" ht="13.5" customHeight="1" x14ac:dyDescent="0.2">
      <c r="B303" s="88"/>
      <c r="C303" s="88"/>
      <c r="D303" s="88"/>
      <c r="E303" s="88"/>
      <c r="F303" s="88"/>
      <c r="G303" s="88"/>
    </row>
    <row r="304" spans="2:7" ht="13.5" customHeight="1" x14ac:dyDescent="0.2">
      <c r="B304" s="88"/>
      <c r="C304" s="88"/>
      <c r="D304" s="88"/>
      <c r="E304" s="88"/>
      <c r="F304" s="88"/>
      <c r="G304" s="88"/>
    </row>
    <row r="305" spans="2:7" ht="13.5" customHeight="1" x14ac:dyDescent="0.2">
      <c r="B305" s="88"/>
      <c r="C305" s="88"/>
      <c r="D305" s="88"/>
      <c r="E305" s="88"/>
      <c r="F305" s="88"/>
      <c r="G305" s="88"/>
    </row>
    <row r="306" spans="2:7" ht="13.5" customHeight="1" x14ac:dyDescent="0.2">
      <c r="B306" s="88"/>
      <c r="C306" s="88"/>
      <c r="D306" s="88"/>
      <c r="E306" s="88"/>
      <c r="F306" s="88"/>
      <c r="G306" s="88"/>
    </row>
    <row r="307" spans="2:7" ht="13.5" customHeight="1" x14ac:dyDescent="0.2">
      <c r="B307" s="88"/>
      <c r="C307" s="88"/>
      <c r="D307" s="88"/>
      <c r="E307" s="88"/>
      <c r="F307" s="88"/>
      <c r="G307" s="88"/>
    </row>
    <row r="308" spans="2:7" ht="13.5" customHeight="1" x14ac:dyDescent="0.2">
      <c r="B308" s="88"/>
      <c r="C308" s="88"/>
      <c r="D308" s="88"/>
      <c r="E308" s="88"/>
      <c r="F308" s="88"/>
      <c r="G308" s="88"/>
    </row>
    <row r="309" spans="2:7" ht="13.5" customHeight="1" x14ac:dyDescent="0.2">
      <c r="B309" s="88"/>
      <c r="C309" s="88"/>
      <c r="D309" s="88"/>
      <c r="E309" s="88"/>
      <c r="F309" s="88"/>
      <c r="G309" s="88"/>
    </row>
    <row r="310" spans="2:7" ht="13.5" customHeight="1" x14ac:dyDescent="0.2">
      <c r="B310" s="88"/>
      <c r="C310" s="88"/>
      <c r="D310" s="88"/>
      <c r="E310" s="88"/>
      <c r="F310" s="88"/>
      <c r="G310" s="88"/>
    </row>
    <row r="311" spans="2:7" ht="13.5" customHeight="1" x14ac:dyDescent="0.2">
      <c r="B311" s="88"/>
      <c r="C311" s="88"/>
      <c r="D311" s="88"/>
      <c r="E311" s="88"/>
      <c r="F311" s="88"/>
      <c r="G311" s="88"/>
    </row>
    <row r="312" spans="2:7" ht="13.5" customHeight="1" x14ac:dyDescent="0.2">
      <c r="B312" s="88"/>
      <c r="C312" s="88"/>
      <c r="D312" s="88"/>
      <c r="E312" s="88"/>
      <c r="F312" s="88"/>
      <c r="G312" s="88"/>
    </row>
    <row r="313" spans="2:7" ht="13.5" customHeight="1" x14ac:dyDescent="0.2">
      <c r="B313" s="88"/>
      <c r="C313" s="88"/>
      <c r="D313" s="88"/>
      <c r="E313" s="88"/>
      <c r="F313" s="88"/>
      <c r="G313" s="88"/>
    </row>
    <row r="314" spans="2:7" ht="13.5" customHeight="1" x14ac:dyDescent="0.2">
      <c r="B314" s="88"/>
      <c r="C314" s="88"/>
      <c r="D314" s="88"/>
      <c r="E314" s="88"/>
      <c r="F314" s="88"/>
      <c r="G314" s="88"/>
    </row>
    <row r="315" spans="2:7" ht="13.5" customHeight="1" x14ac:dyDescent="0.2">
      <c r="B315" s="88"/>
      <c r="C315" s="88"/>
      <c r="D315" s="88"/>
      <c r="E315" s="88"/>
      <c r="F315" s="88"/>
      <c r="G315" s="88"/>
    </row>
    <row r="316" spans="2:7" ht="13.5" customHeight="1" x14ac:dyDescent="0.2">
      <c r="B316" s="88"/>
      <c r="C316" s="88"/>
      <c r="D316" s="88"/>
      <c r="E316" s="88"/>
      <c r="F316" s="88"/>
      <c r="G316" s="88"/>
    </row>
    <row r="317" spans="2:7" ht="13.5" customHeight="1" x14ac:dyDescent="0.2">
      <c r="B317" s="88"/>
      <c r="C317" s="88"/>
      <c r="D317" s="88"/>
      <c r="E317" s="88"/>
      <c r="F317" s="88"/>
      <c r="G317" s="88"/>
    </row>
    <row r="318" spans="2:7" ht="13.5" customHeight="1" x14ac:dyDescent="0.2">
      <c r="B318" s="88"/>
      <c r="C318" s="88"/>
      <c r="D318" s="88"/>
      <c r="E318" s="88"/>
      <c r="F318" s="88"/>
      <c r="G318" s="88"/>
    </row>
    <row r="319" spans="2:7" ht="13.5" customHeight="1" x14ac:dyDescent="0.2"/>
    <row r="320" spans="2:7" ht="13.5" customHeight="1" x14ac:dyDescent="0.25">
      <c r="B320" s="89"/>
      <c r="C320" s="89"/>
      <c r="D320" s="67"/>
      <c r="E320" s="67"/>
      <c r="F320" s="67"/>
      <c r="G320" s="67"/>
    </row>
    <row r="321" spans="2:7" ht="13.5" customHeight="1" x14ac:dyDescent="0.2">
      <c r="B321" s="67"/>
      <c r="C321" s="67"/>
      <c r="D321" s="88"/>
      <c r="E321" s="88"/>
      <c r="F321" s="88"/>
      <c r="G321" s="88"/>
    </row>
    <row r="322" spans="2:7" ht="13.5" customHeight="1" x14ac:dyDescent="0.2">
      <c r="B322" s="67"/>
      <c r="C322" s="67"/>
      <c r="D322" s="88"/>
      <c r="E322" s="88"/>
      <c r="F322" s="88"/>
      <c r="G322" s="88"/>
    </row>
    <row r="323" spans="2:7" ht="13.5" customHeight="1" x14ac:dyDescent="0.2">
      <c r="B323" s="67"/>
      <c r="C323" s="67"/>
      <c r="D323" s="88"/>
      <c r="E323" s="88"/>
      <c r="F323" s="88"/>
      <c r="G323" s="88"/>
    </row>
    <row r="324" spans="2:7" ht="13.5" customHeight="1" x14ac:dyDescent="0.2">
      <c r="B324" s="67"/>
      <c r="C324" s="67"/>
      <c r="D324" s="88"/>
      <c r="E324" s="88"/>
      <c r="F324" s="88"/>
      <c r="G324" s="88"/>
    </row>
    <row r="325" spans="2:7" ht="13.5" customHeight="1" x14ac:dyDescent="0.2">
      <c r="B325" s="67"/>
      <c r="C325" s="67"/>
      <c r="D325" s="88"/>
      <c r="E325" s="88"/>
      <c r="F325" s="88"/>
      <c r="G325" s="88"/>
    </row>
    <row r="326" spans="2:7" ht="13.5" customHeight="1" x14ac:dyDescent="0.2">
      <c r="B326" s="67"/>
      <c r="C326" s="67"/>
      <c r="D326" s="88"/>
      <c r="E326" s="88"/>
      <c r="F326" s="88"/>
      <c r="G326" s="88"/>
    </row>
    <row r="327" spans="2:7" ht="13.5" customHeight="1" x14ac:dyDescent="0.2">
      <c r="B327" s="67"/>
      <c r="C327" s="67"/>
      <c r="D327" s="88"/>
      <c r="E327" s="88"/>
      <c r="F327" s="88"/>
      <c r="G327" s="88"/>
    </row>
    <row r="328" spans="2:7" ht="13.5" customHeight="1" x14ac:dyDescent="0.2">
      <c r="B328" s="67"/>
      <c r="C328" s="67"/>
      <c r="D328" s="88"/>
      <c r="E328" s="88"/>
      <c r="F328" s="88"/>
      <c r="G328" s="88"/>
    </row>
    <row r="329" spans="2:7" ht="13.5" customHeight="1" x14ac:dyDescent="0.2">
      <c r="B329" s="67"/>
      <c r="C329" s="67"/>
      <c r="D329" s="88"/>
      <c r="E329" s="88"/>
      <c r="F329" s="88"/>
      <c r="G329" s="88"/>
    </row>
    <row r="330" spans="2:7" ht="13.5" customHeight="1" x14ac:dyDescent="0.2">
      <c r="B330" s="67"/>
      <c r="C330" s="67"/>
      <c r="D330" s="88"/>
      <c r="E330" s="88"/>
      <c r="F330" s="88"/>
      <c r="G330" s="88"/>
    </row>
    <row r="331" spans="2:7" ht="13.5" customHeight="1" x14ac:dyDescent="0.2">
      <c r="B331" s="67"/>
      <c r="C331" s="67"/>
      <c r="D331" s="88"/>
      <c r="E331" s="88"/>
      <c r="F331" s="88"/>
      <c r="G331" s="88"/>
    </row>
    <row r="332" spans="2:7" ht="13.5" customHeight="1" x14ac:dyDescent="0.2">
      <c r="B332" s="67"/>
      <c r="C332" s="67"/>
      <c r="D332" s="88"/>
      <c r="E332" s="88"/>
      <c r="F332" s="88"/>
      <c r="G332" s="88"/>
    </row>
    <row r="333" spans="2:7" ht="13.5" customHeight="1" x14ac:dyDescent="0.2">
      <c r="B333" s="67"/>
      <c r="C333" s="67"/>
      <c r="D333" s="88"/>
      <c r="E333" s="88"/>
      <c r="F333" s="88"/>
      <c r="G333" s="88"/>
    </row>
    <row r="334" spans="2:7" ht="13.5" customHeight="1" x14ac:dyDescent="0.2">
      <c r="B334" s="67"/>
      <c r="C334" s="67"/>
      <c r="D334" s="88"/>
      <c r="E334" s="88"/>
      <c r="F334" s="88"/>
      <c r="G334" s="88"/>
    </row>
    <row r="335" spans="2:7" ht="13.5" customHeight="1" x14ac:dyDescent="0.2">
      <c r="B335" s="67"/>
      <c r="C335" s="67"/>
      <c r="D335" s="88"/>
      <c r="E335" s="88"/>
      <c r="F335" s="88"/>
      <c r="G335" s="88"/>
    </row>
    <row r="336" spans="2:7" ht="13.5" customHeight="1" x14ac:dyDescent="0.2">
      <c r="B336" s="67"/>
      <c r="C336" s="67"/>
      <c r="D336" s="88"/>
      <c r="E336" s="88"/>
      <c r="F336" s="88"/>
      <c r="G336" s="88"/>
    </row>
    <row r="337" spans="2:7" ht="13.5" customHeight="1" x14ac:dyDescent="0.2">
      <c r="B337" s="67"/>
      <c r="C337" s="67"/>
      <c r="D337" s="88"/>
      <c r="E337" s="88"/>
      <c r="F337" s="88"/>
      <c r="G337" s="88"/>
    </row>
    <row r="338" spans="2:7" ht="13.5" customHeight="1" x14ac:dyDescent="0.2">
      <c r="B338" s="67"/>
      <c r="C338" s="67"/>
      <c r="D338" s="88"/>
      <c r="E338" s="88"/>
      <c r="F338" s="88"/>
      <c r="G338" s="88"/>
    </row>
    <row r="339" spans="2:7" ht="13.5" customHeight="1" x14ac:dyDescent="0.2">
      <c r="B339" s="67"/>
      <c r="C339" s="67"/>
      <c r="D339" s="88"/>
      <c r="E339" s="88"/>
      <c r="F339" s="88"/>
      <c r="G339" s="88"/>
    </row>
    <row r="340" spans="2:7" ht="13.5" customHeight="1" x14ac:dyDescent="0.2">
      <c r="B340" s="67"/>
      <c r="C340" s="67"/>
      <c r="D340" s="88"/>
      <c r="E340" s="88"/>
      <c r="F340" s="88"/>
      <c r="G340" s="88"/>
    </row>
    <row r="341" spans="2:7" ht="13.5" customHeight="1" x14ac:dyDescent="0.2">
      <c r="B341" s="67"/>
      <c r="C341" s="67"/>
      <c r="D341" s="88"/>
      <c r="E341" s="88"/>
      <c r="F341" s="88"/>
      <c r="G341" s="88"/>
    </row>
    <row r="342" spans="2:7" ht="13.5" customHeight="1" x14ac:dyDescent="0.2">
      <c r="B342" s="67"/>
      <c r="C342" s="67"/>
      <c r="D342" s="88"/>
      <c r="E342" s="88"/>
      <c r="F342" s="88"/>
      <c r="G342" s="88"/>
    </row>
    <row r="343" spans="2:7" ht="13.5" customHeight="1" x14ac:dyDescent="0.2">
      <c r="B343" s="67"/>
      <c r="C343" s="67"/>
      <c r="D343" s="88"/>
      <c r="E343" s="88"/>
      <c r="F343" s="88"/>
      <c r="G343" s="88"/>
    </row>
    <row r="344" spans="2:7" ht="13.5" customHeight="1" x14ac:dyDescent="0.2">
      <c r="B344" s="67"/>
      <c r="C344" s="67"/>
      <c r="D344" s="88"/>
      <c r="E344" s="88"/>
      <c r="F344" s="88"/>
      <c r="G344" s="88"/>
    </row>
    <row r="345" spans="2:7" ht="13.5" customHeight="1" x14ac:dyDescent="0.2">
      <c r="B345" s="67"/>
      <c r="C345" s="67"/>
      <c r="D345" s="88"/>
      <c r="E345" s="88"/>
      <c r="F345" s="88"/>
      <c r="G345" s="88"/>
    </row>
    <row r="346" spans="2:7" ht="13.5" customHeight="1" x14ac:dyDescent="0.2">
      <c r="B346" s="67"/>
      <c r="C346" s="67"/>
      <c r="D346" s="88"/>
      <c r="E346" s="88"/>
      <c r="F346" s="88"/>
      <c r="G346" s="88"/>
    </row>
    <row r="347" spans="2:7" ht="13.5" customHeight="1" x14ac:dyDescent="0.2">
      <c r="B347" s="67"/>
      <c r="C347" s="67"/>
      <c r="D347" s="88"/>
      <c r="E347" s="88"/>
      <c r="F347" s="88"/>
      <c r="G347" s="88"/>
    </row>
    <row r="348" spans="2:7" ht="13.5" customHeight="1" x14ac:dyDescent="0.2">
      <c r="B348" s="67"/>
      <c r="C348" s="67"/>
      <c r="D348" s="88"/>
      <c r="E348" s="88"/>
      <c r="F348" s="88"/>
      <c r="G348" s="88"/>
    </row>
    <row r="349" spans="2:7" ht="13.5" customHeight="1" x14ac:dyDescent="0.2">
      <c r="B349" s="67"/>
      <c r="C349" s="67"/>
      <c r="D349" s="88"/>
      <c r="E349" s="88"/>
      <c r="F349" s="88"/>
      <c r="G349" s="88"/>
    </row>
    <row r="350" spans="2:7" ht="13.5" customHeight="1" x14ac:dyDescent="0.2">
      <c r="B350" s="67"/>
      <c r="C350" s="67"/>
      <c r="D350" s="88"/>
      <c r="E350" s="88"/>
      <c r="F350" s="88"/>
      <c r="G350" s="88"/>
    </row>
    <row r="351" spans="2:7" ht="13.5" customHeight="1" x14ac:dyDescent="0.2">
      <c r="B351" s="67"/>
      <c r="C351" s="67"/>
      <c r="D351" s="88"/>
      <c r="E351" s="88"/>
      <c r="F351" s="88"/>
      <c r="G351" s="88"/>
    </row>
    <row r="352" spans="2:7" ht="13.5" customHeight="1" x14ac:dyDescent="0.2">
      <c r="B352" s="67"/>
      <c r="C352" s="67"/>
      <c r="D352" s="88"/>
      <c r="E352" s="88"/>
      <c r="F352" s="88"/>
      <c r="G352" s="88"/>
    </row>
    <row r="353" spans="2:7" ht="13.5" customHeight="1" x14ac:dyDescent="0.2">
      <c r="B353" s="67"/>
      <c r="C353" s="67"/>
      <c r="D353" s="88"/>
      <c r="E353" s="88"/>
      <c r="F353" s="88"/>
      <c r="G353" s="88"/>
    </row>
    <row r="354" spans="2:7" ht="13.5" customHeight="1" x14ac:dyDescent="0.2">
      <c r="B354" s="67"/>
      <c r="C354" s="67"/>
      <c r="D354" s="88"/>
      <c r="E354" s="88"/>
      <c r="F354" s="88"/>
      <c r="G354" s="88"/>
    </row>
    <row r="355" spans="2:7" ht="13.5" customHeight="1" x14ac:dyDescent="0.2">
      <c r="B355" s="67"/>
      <c r="C355" s="67"/>
      <c r="D355" s="88"/>
      <c r="E355" s="88"/>
      <c r="F355" s="88"/>
      <c r="G355" s="88"/>
    </row>
    <row r="356" spans="2:7" ht="13.5" customHeight="1" x14ac:dyDescent="0.2">
      <c r="B356" s="67"/>
      <c r="C356" s="67"/>
      <c r="D356" s="88"/>
      <c r="E356" s="88"/>
      <c r="F356" s="88"/>
      <c r="G356" s="88"/>
    </row>
    <row r="357" spans="2:7" ht="13.5" customHeight="1" x14ac:dyDescent="0.2">
      <c r="B357" s="67"/>
      <c r="C357" s="67"/>
      <c r="D357" s="88"/>
      <c r="E357" s="88"/>
      <c r="F357" s="88"/>
      <c r="G357" s="88"/>
    </row>
    <row r="358" spans="2:7" ht="13.5" customHeight="1" x14ac:dyDescent="0.2">
      <c r="B358" s="67"/>
      <c r="C358" s="67"/>
      <c r="D358" s="88"/>
      <c r="E358" s="88"/>
      <c r="F358" s="88"/>
      <c r="G358" s="88"/>
    </row>
    <row r="359" spans="2:7" ht="13.5" customHeight="1" x14ac:dyDescent="0.2">
      <c r="B359" s="67"/>
      <c r="C359" s="67"/>
      <c r="D359" s="88"/>
      <c r="E359" s="88"/>
      <c r="F359" s="88"/>
      <c r="G359" s="88"/>
    </row>
    <row r="360" spans="2:7" ht="13.5" customHeight="1" x14ac:dyDescent="0.2">
      <c r="B360" s="67"/>
      <c r="C360" s="67"/>
      <c r="D360" s="88"/>
      <c r="E360" s="88"/>
      <c r="F360" s="88"/>
      <c r="G360" s="88"/>
    </row>
    <row r="361" spans="2:7" ht="13.5" customHeight="1" x14ac:dyDescent="0.2">
      <c r="B361" s="67"/>
      <c r="C361" s="67"/>
      <c r="D361" s="88"/>
      <c r="E361" s="88"/>
      <c r="F361" s="88"/>
      <c r="G361" s="88"/>
    </row>
    <row r="362" spans="2:7" ht="13.5" customHeight="1" x14ac:dyDescent="0.2">
      <c r="B362" s="67"/>
      <c r="C362" s="67"/>
      <c r="D362" s="88"/>
      <c r="E362" s="88"/>
      <c r="F362" s="88"/>
      <c r="G362" s="88"/>
    </row>
    <row r="363" spans="2:7" ht="13.5" customHeight="1" x14ac:dyDescent="0.2">
      <c r="B363" s="67"/>
      <c r="C363" s="67"/>
      <c r="D363" s="88"/>
      <c r="E363" s="88"/>
      <c r="F363" s="88"/>
      <c r="G363" s="88"/>
    </row>
    <row r="364" spans="2:7" ht="13.5" customHeight="1" x14ac:dyDescent="0.2">
      <c r="B364" s="67"/>
      <c r="C364" s="67"/>
      <c r="D364" s="88"/>
      <c r="E364" s="88"/>
      <c r="F364" s="88"/>
      <c r="G364" s="88"/>
    </row>
    <row r="365" spans="2:7" ht="13.5" customHeight="1" x14ac:dyDescent="0.2">
      <c r="B365" s="67"/>
      <c r="C365" s="67"/>
      <c r="D365" s="88"/>
      <c r="E365" s="88"/>
      <c r="F365" s="88"/>
      <c r="G365" s="88"/>
    </row>
    <row r="366" spans="2:7" ht="13.5" customHeight="1" x14ac:dyDescent="0.2">
      <c r="B366" s="67"/>
      <c r="C366" s="67"/>
      <c r="D366" s="88"/>
      <c r="E366" s="88"/>
      <c r="F366" s="88"/>
      <c r="G366" s="88"/>
    </row>
    <row r="367" spans="2:7" ht="13.5" customHeight="1" x14ac:dyDescent="0.2">
      <c r="B367" s="67"/>
      <c r="C367" s="67"/>
      <c r="D367" s="88"/>
      <c r="E367" s="88"/>
      <c r="F367" s="88"/>
      <c r="G367" s="88"/>
    </row>
    <row r="368" spans="2:7" ht="13.5" customHeight="1" x14ac:dyDescent="0.2">
      <c r="B368" s="67"/>
      <c r="C368" s="67"/>
      <c r="D368" s="88"/>
      <c r="E368" s="88"/>
      <c r="F368" s="88"/>
      <c r="G368" s="88"/>
    </row>
    <row r="369" spans="2:7" ht="13.5" customHeight="1" x14ac:dyDescent="0.2">
      <c r="B369" s="67"/>
      <c r="C369" s="67"/>
      <c r="D369" s="88"/>
      <c r="E369" s="88"/>
      <c r="F369" s="88"/>
      <c r="G369" s="88"/>
    </row>
    <row r="370" spans="2:7" ht="13.5" customHeight="1" x14ac:dyDescent="0.2">
      <c r="B370" s="67"/>
      <c r="C370" s="67"/>
      <c r="D370" s="88"/>
      <c r="E370" s="88"/>
      <c r="F370" s="88"/>
      <c r="G370" s="88"/>
    </row>
    <row r="371" spans="2:7" ht="13.5" customHeight="1" x14ac:dyDescent="0.2">
      <c r="B371" s="67"/>
      <c r="C371" s="67"/>
      <c r="D371" s="88"/>
      <c r="E371" s="88"/>
      <c r="F371" s="88"/>
      <c r="G371" s="88"/>
    </row>
    <row r="372" spans="2:7" ht="13.5" customHeight="1" x14ac:dyDescent="0.2">
      <c r="B372" s="67"/>
      <c r="C372" s="67"/>
      <c r="D372" s="88"/>
      <c r="E372" s="88"/>
      <c r="F372" s="88"/>
      <c r="G372" s="88"/>
    </row>
    <row r="373" spans="2:7" ht="13.5" customHeight="1" x14ac:dyDescent="0.2">
      <c r="B373" s="67"/>
      <c r="C373" s="67"/>
      <c r="D373" s="88"/>
      <c r="E373" s="88"/>
      <c r="F373" s="88"/>
      <c r="G373" s="88"/>
    </row>
    <row r="374" spans="2:7" ht="13.5" customHeight="1" x14ac:dyDescent="0.2">
      <c r="B374" s="67"/>
      <c r="C374" s="67"/>
      <c r="D374" s="88"/>
      <c r="E374" s="88"/>
      <c r="F374" s="88"/>
      <c r="G374" s="88"/>
    </row>
    <row r="375" spans="2:7" ht="13.5" customHeight="1" x14ac:dyDescent="0.2">
      <c r="B375" s="67"/>
      <c r="C375" s="67"/>
      <c r="D375" s="88"/>
      <c r="E375" s="88"/>
      <c r="F375" s="88"/>
      <c r="G375" s="88"/>
    </row>
    <row r="376" spans="2:7" ht="13.5" customHeight="1" x14ac:dyDescent="0.2">
      <c r="B376" s="67"/>
      <c r="C376" s="67"/>
      <c r="D376" s="88"/>
      <c r="E376" s="88"/>
      <c r="F376" s="88"/>
      <c r="G376" s="88"/>
    </row>
    <row r="377" spans="2:7" ht="13.5" customHeight="1" x14ac:dyDescent="0.2">
      <c r="B377" s="67"/>
      <c r="C377" s="67"/>
      <c r="D377" s="88"/>
      <c r="E377" s="88"/>
      <c r="F377" s="88"/>
      <c r="G377" s="88"/>
    </row>
    <row r="378" spans="2:7" ht="13.5" customHeight="1" x14ac:dyDescent="0.2">
      <c r="B378" s="67"/>
      <c r="C378" s="67"/>
      <c r="D378" s="88"/>
      <c r="E378" s="88"/>
      <c r="F378" s="88"/>
      <c r="G378" s="88"/>
    </row>
    <row r="379" spans="2:7" ht="13.5" customHeight="1" x14ac:dyDescent="0.2">
      <c r="B379" s="67"/>
      <c r="C379" s="67"/>
      <c r="D379" s="88"/>
      <c r="E379" s="88"/>
      <c r="F379" s="88"/>
      <c r="G379" s="88"/>
    </row>
    <row r="380" spans="2:7" ht="13.5" customHeight="1" x14ac:dyDescent="0.2">
      <c r="B380" s="67"/>
      <c r="C380" s="67"/>
      <c r="D380" s="88"/>
      <c r="E380" s="88"/>
      <c r="F380" s="88"/>
      <c r="G380" s="88"/>
    </row>
    <row r="381" spans="2:7" ht="13.5" customHeight="1" x14ac:dyDescent="0.2">
      <c r="B381" s="67"/>
      <c r="C381" s="67"/>
      <c r="D381" s="88"/>
      <c r="E381" s="88"/>
      <c r="F381" s="88"/>
      <c r="G381" s="88"/>
    </row>
    <row r="382" spans="2:7" ht="13.5" customHeight="1" x14ac:dyDescent="0.2">
      <c r="B382" s="67"/>
      <c r="C382" s="67"/>
      <c r="D382" s="88"/>
      <c r="E382" s="88"/>
      <c r="F382" s="88"/>
      <c r="G382" s="88"/>
    </row>
    <row r="383" spans="2:7" ht="13.5" customHeight="1" x14ac:dyDescent="0.2">
      <c r="B383" s="67"/>
      <c r="C383" s="67"/>
      <c r="D383" s="88"/>
      <c r="E383" s="88"/>
      <c r="F383" s="88"/>
      <c r="G383" s="88"/>
    </row>
    <row r="384" spans="2:7" ht="13.5" customHeight="1" x14ac:dyDescent="0.2">
      <c r="B384" s="67"/>
      <c r="C384" s="67"/>
      <c r="D384" s="88"/>
      <c r="E384" s="88"/>
      <c r="F384" s="88"/>
      <c r="G384" s="88"/>
    </row>
    <row r="385" spans="2:7" ht="13.5" customHeight="1" x14ac:dyDescent="0.2">
      <c r="B385" s="67"/>
      <c r="C385" s="67"/>
      <c r="D385" s="88"/>
      <c r="E385" s="88"/>
      <c r="F385" s="88"/>
      <c r="G385" s="88"/>
    </row>
    <row r="386" spans="2:7" ht="13.5" customHeight="1" x14ac:dyDescent="0.2">
      <c r="B386" s="67"/>
      <c r="C386" s="67"/>
      <c r="D386" s="88"/>
      <c r="E386" s="88"/>
      <c r="F386" s="88"/>
      <c r="G386" s="88"/>
    </row>
    <row r="387" spans="2:7" ht="13.5" customHeight="1" x14ac:dyDescent="0.2">
      <c r="B387" s="67"/>
      <c r="C387" s="67"/>
      <c r="D387" s="88"/>
      <c r="E387" s="88"/>
      <c r="F387" s="88"/>
      <c r="G387" s="88"/>
    </row>
    <row r="388" spans="2:7" ht="13.5" customHeight="1" x14ac:dyDescent="0.2">
      <c r="B388" s="67"/>
      <c r="C388" s="67"/>
      <c r="D388" s="88"/>
      <c r="E388" s="88"/>
      <c r="F388" s="88"/>
      <c r="G388" s="88"/>
    </row>
    <row r="389" spans="2:7" ht="13.5" customHeight="1" x14ac:dyDescent="0.2">
      <c r="B389" s="67"/>
      <c r="C389" s="67"/>
      <c r="D389" s="88"/>
      <c r="E389" s="88"/>
      <c r="F389" s="88"/>
      <c r="G389" s="88"/>
    </row>
    <row r="390" spans="2:7" ht="13.5" customHeight="1" x14ac:dyDescent="0.2">
      <c r="B390" s="67"/>
      <c r="C390" s="67"/>
      <c r="D390" s="88"/>
      <c r="E390" s="88"/>
      <c r="F390" s="88"/>
      <c r="G390" s="88"/>
    </row>
    <row r="391" spans="2:7" ht="13.5" customHeight="1" x14ac:dyDescent="0.2">
      <c r="B391" s="67"/>
      <c r="C391" s="67"/>
      <c r="D391" s="88"/>
      <c r="E391" s="88"/>
      <c r="F391" s="88"/>
      <c r="G391" s="88"/>
    </row>
    <row r="392" spans="2:7" ht="13.5" customHeight="1" x14ac:dyDescent="0.2">
      <c r="B392" s="67"/>
      <c r="C392" s="67"/>
      <c r="D392" s="88"/>
      <c r="E392" s="88"/>
      <c r="F392" s="88"/>
      <c r="G392" s="88"/>
    </row>
    <row r="393" spans="2:7" ht="13.5" customHeight="1" x14ac:dyDescent="0.2">
      <c r="B393" s="67"/>
      <c r="C393" s="67"/>
      <c r="D393" s="88"/>
      <c r="E393" s="88"/>
      <c r="F393" s="88"/>
      <c r="G393" s="88"/>
    </row>
    <row r="394" spans="2:7" ht="13.5" customHeight="1" x14ac:dyDescent="0.2"/>
    <row r="395" spans="2:7" ht="13.5" customHeight="1" x14ac:dyDescent="0.25">
      <c r="B395" s="89"/>
      <c r="C395" s="89"/>
      <c r="D395" s="67"/>
      <c r="E395" s="67"/>
      <c r="F395" s="67"/>
      <c r="G395" s="67"/>
    </row>
    <row r="396" spans="2:7" ht="13.5" customHeight="1" x14ac:dyDescent="0.2">
      <c r="B396" s="67"/>
      <c r="C396" s="67"/>
      <c r="D396" s="88"/>
      <c r="E396" s="88"/>
      <c r="F396" s="88"/>
      <c r="G396" s="88"/>
    </row>
    <row r="397" spans="2:7" ht="13.5" customHeight="1" x14ac:dyDescent="0.2">
      <c r="B397" s="67"/>
      <c r="C397" s="67"/>
      <c r="D397" s="88"/>
      <c r="E397" s="88"/>
      <c r="F397" s="88"/>
      <c r="G397" s="88"/>
    </row>
    <row r="398" spans="2:7" ht="13.5" customHeight="1" x14ac:dyDescent="0.2">
      <c r="B398" s="67"/>
      <c r="C398" s="67"/>
      <c r="D398" s="88"/>
      <c r="E398" s="88"/>
      <c r="F398" s="88"/>
      <c r="G398" s="88"/>
    </row>
    <row r="399" spans="2:7" ht="13.5" customHeight="1" x14ac:dyDescent="0.2">
      <c r="B399" s="67"/>
      <c r="C399" s="67"/>
      <c r="D399" s="88"/>
      <c r="E399" s="88"/>
      <c r="F399" s="88"/>
      <c r="G399" s="88"/>
    </row>
    <row r="400" spans="2:7" ht="13.5" customHeight="1" x14ac:dyDescent="0.2">
      <c r="B400" s="67"/>
      <c r="C400" s="67"/>
      <c r="D400" s="88"/>
      <c r="E400" s="88"/>
      <c r="F400" s="88"/>
      <c r="G400" s="88"/>
    </row>
    <row r="401" spans="2:7" ht="13.5" customHeight="1" x14ac:dyDescent="0.2">
      <c r="B401" s="67"/>
      <c r="C401" s="67"/>
      <c r="D401" s="88"/>
      <c r="E401" s="88"/>
      <c r="F401" s="88"/>
      <c r="G401" s="88"/>
    </row>
    <row r="402" spans="2:7" ht="13.5" customHeight="1" x14ac:dyDescent="0.2">
      <c r="B402" s="67"/>
      <c r="C402" s="67"/>
      <c r="D402" s="88"/>
      <c r="E402" s="88"/>
      <c r="F402" s="88"/>
      <c r="G402" s="88"/>
    </row>
    <row r="403" spans="2:7" ht="13.5" customHeight="1" x14ac:dyDescent="0.2">
      <c r="B403" s="67"/>
      <c r="C403" s="67"/>
      <c r="D403" s="88"/>
      <c r="E403" s="88"/>
      <c r="F403" s="88"/>
      <c r="G403" s="88"/>
    </row>
    <row r="404" spans="2:7" ht="13.5" customHeight="1" x14ac:dyDescent="0.2">
      <c r="B404" s="67"/>
      <c r="C404" s="67"/>
      <c r="D404" s="88"/>
      <c r="E404" s="88"/>
      <c r="F404" s="88"/>
      <c r="G404" s="88"/>
    </row>
    <row r="405" spans="2:7" ht="13.5" customHeight="1" x14ac:dyDescent="0.2">
      <c r="B405" s="67"/>
      <c r="C405" s="67"/>
      <c r="D405" s="88"/>
      <c r="E405" s="88"/>
      <c r="F405" s="88"/>
      <c r="G405" s="88"/>
    </row>
    <row r="406" spans="2:7" ht="13.5" customHeight="1" x14ac:dyDescent="0.2">
      <c r="B406" s="67"/>
      <c r="C406" s="67"/>
      <c r="D406" s="88"/>
      <c r="E406" s="88"/>
      <c r="F406" s="88"/>
      <c r="G406" s="88"/>
    </row>
    <row r="407" spans="2:7" ht="13.5" customHeight="1" x14ac:dyDescent="0.2">
      <c r="B407" s="67"/>
      <c r="C407" s="67"/>
      <c r="D407" s="67"/>
      <c r="E407" s="67"/>
      <c r="F407" s="67"/>
      <c r="G407" s="67"/>
    </row>
    <row r="408" spans="2:7" ht="13.5" customHeight="1" x14ac:dyDescent="0.2">
      <c r="B408" s="67"/>
      <c r="C408" s="67"/>
      <c r="D408" s="88"/>
      <c r="E408" s="88"/>
      <c r="F408" s="88"/>
      <c r="G408" s="88"/>
    </row>
    <row r="409" spans="2:7" ht="13.5" customHeight="1" x14ac:dyDescent="0.2">
      <c r="B409" s="67"/>
      <c r="C409" s="67"/>
      <c r="D409" s="88"/>
      <c r="E409" s="88"/>
      <c r="F409" s="88"/>
      <c r="G409" s="88"/>
    </row>
    <row r="410" spans="2:7" ht="13.5" customHeight="1" x14ac:dyDescent="0.2">
      <c r="B410" s="67"/>
      <c r="C410" s="67"/>
      <c r="D410" s="88"/>
      <c r="E410" s="88"/>
      <c r="F410" s="88"/>
      <c r="G410" s="88"/>
    </row>
    <row r="411" spans="2:7" ht="13.5" customHeight="1" x14ac:dyDescent="0.2">
      <c r="B411" s="67"/>
      <c r="C411" s="67"/>
      <c r="D411" s="88"/>
      <c r="E411" s="88"/>
      <c r="F411" s="88"/>
      <c r="G411" s="88"/>
    </row>
    <row r="412" spans="2:7" ht="13.5" customHeight="1" x14ac:dyDescent="0.2">
      <c r="B412" s="67"/>
      <c r="C412" s="67"/>
      <c r="D412" s="88"/>
      <c r="E412" s="88"/>
      <c r="F412" s="88"/>
      <c r="G412" s="88"/>
    </row>
    <row r="413" spans="2:7" ht="13.5" customHeight="1" x14ac:dyDescent="0.2">
      <c r="B413" s="67"/>
      <c r="C413" s="67"/>
      <c r="D413" s="88"/>
      <c r="E413" s="88"/>
      <c r="F413" s="88"/>
      <c r="G413" s="88"/>
    </row>
    <row r="414" spans="2:7" ht="13.5" customHeight="1" x14ac:dyDescent="0.2">
      <c r="B414" s="67"/>
      <c r="C414" s="67"/>
      <c r="D414" s="88"/>
      <c r="E414" s="88"/>
      <c r="F414" s="88"/>
      <c r="G414" s="88"/>
    </row>
    <row r="415" spans="2:7" ht="13.5" customHeight="1" x14ac:dyDescent="0.2">
      <c r="B415" s="67"/>
      <c r="C415" s="67"/>
      <c r="D415" s="88"/>
      <c r="E415" s="88"/>
      <c r="F415" s="88"/>
      <c r="G415" s="88"/>
    </row>
    <row r="416" spans="2:7" ht="13.5" customHeight="1" x14ac:dyDescent="0.2">
      <c r="B416" s="67"/>
      <c r="C416" s="67"/>
      <c r="D416" s="88"/>
      <c r="E416" s="88"/>
      <c r="F416" s="88"/>
      <c r="G416" s="88"/>
    </row>
    <row r="417" spans="2:7" ht="13.5" customHeight="1" x14ac:dyDescent="0.2">
      <c r="B417" s="67"/>
      <c r="C417" s="67"/>
      <c r="D417" s="88"/>
      <c r="E417" s="88"/>
      <c r="F417" s="88"/>
      <c r="G417" s="88"/>
    </row>
    <row r="418" spans="2:7" ht="13.5" customHeight="1" x14ac:dyDescent="0.2">
      <c r="B418" s="67"/>
      <c r="C418" s="67"/>
      <c r="D418" s="88"/>
      <c r="E418" s="88"/>
      <c r="F418" s="88"/>
      <c r="G418" s="88"/>
    </row>
    <row r="419" spans="2:7" ht="13.5" customHeight="1" x14ac:dyDescent="0.2">
      <c r="B419" s="67"/>
      <c r="C419" s="67"/>
      <c r="D419" s="88"/>
      <c r="E419" s="88"/>
      <c r="F419" s="88"/>
      <c r="G419" s="88"/>
    </row>
    <row r="420" spans="2:7" ht="13.5" customHeight="1" x14ac:dyDescent="0.2">
      <c r="B420" s="67"/>
      <c r="C420" s="67"/>
      <c r="D420" s="88"/>
      <c r="E420" s="88"/>
      <c r="F420" s="88"/>
      <c r="G420" s="88"/>
    </row>
    <row r="421" spans="2:7" ht="13.5" customHeight="1" x14ac:dyDescent="0.2">
      <c r="B421" s="67"/>
      <c r="C421" s="67"/>
      <c r="D421" s="88"/>
      <c r="E421" s="88"/>
      <c r="F421" s="88"/>
      <c r="G421" s="88"/>
    </row>
    <row r="422" spans="2:7" ht="13.5" customHeight="1" x14ac:dyDescent="0.2">
      <c r="B422" s="67"/>
      <c r="C422" s="67"/>
      <c r="D422" s="88"/>
      <c r="E422" s="88"/>
      <c r="F422" s="88"/>
      <c r="G422" s="88"/>
    </row>
    <row r="423" spans="2:7" ht="13.5" customHeight="1" x14ac:dyDescent="0.2">
      <c r="B423" s="67"/>
      <c r="C423" s="67"/>
      <c r="D423" s="88"/>
      <c r="E423" s="88"/>
      <c r="F423" s="88"/>
      <c r="G423" s="88"/>
    </row>
    <row r="424" spans="2:7" ht="13.5" customHeight="1" x14ac:dyDescent="0.2">
      <c r="B424" s="67"/>
      <c r="C424" s="67"/>
      <c r="D424" s="88"/>
      <c r="E424" s="88"/>
      <c r="F424" s="88"/>
      <c r="G424" s="88"/>
    </row>
    <row r="425" spans="2:7" ht="13.5" customHeight="1" x14ac:dyDescent="0.2">
      <c r="B425" s="67"/>
      <c r="C425" s="67"/>
      <c r="D425" s="88"/>
      <c r="E425" s="88"/>
      <c r="F425" s="88"/>
      <c r="G425" s="88"/>
    </row>
    <row r="426" spans="2:7" ht="13.5" customHeight="1" x14ac:dyDescent="0.2">
      <c r="B426" s="67"/>
      <c r="C426" s="67"/>
      <c r="D426" s="88"/>
      <c r="E426" s="88"/>
      <c r="F426" s="88"/>
      <c r="G426" s="88"/>
    </row>
    <row r="427" spans="2:7" ht="13.5" customHeight="1" x14ac:dyDescent="0.2">
      <c r="B427" s="67"/>
      <c r="C427" s="67"/>
      <c r="D427" s="88"/>
      <c r="E427" s="88"/>
      <c r="F427" s="88"/>
      <c r="G427" s="88"/>
    </row>
    <row r="428" spans="2:7" ht="13.5" customHeight="1" x14ac:dyDescent="0.2">
      <c r="B428" s="67"/>
      <c r="C428" s="67"/>
      <c r="D428" s="88"/>
      <c r="E428" s="88"/>
      <c r="F428" s="88"/>
      <c r="G428" s="88"/>
    </row>
    <row r="429" spans="2:7" ht="13.5" customHeight="1" x14ac:dyDescent="0.2">
      <c r="B429" s="67"/>
      <c r="C429" s="67"/>
      <c r="D429" s="88"/>
      <c r="E429" s="88"/>
      <c r="F429" s="88"/>
      <c r="G429" s="88"/>
    </row>
    <row r="430" spans="2:7" ht="13.5" customHeight="1" x14ac:dyDescent="0.2">
      <c r="B430" s="67"/>
      <c r="C430" s="67"/>
      <c r="D430" s="88"/>
      <c r="E430" s="88"/>
      <c r="F430" s="88"/>
      <c r="G430" s="88"/>
    </row>
    <row r="431" spans="2:7" ht="13.5" customHeight="1" x14ac:dyDescent="0.2">
      <c r="B431" s="67"/>
      <c r="C431" s="67"/>
      <c r="D431" s="88"/>
      <c r="E431" s="88"/>
      <c r="F431" s="88"/>
      <c r="G431" s="88"/>
    </row>
    <row r="432" spans="2:7" ht="13.5" customHeight="1" x14ac:dyDescent="0.2">
      <c r="B432" s="67"/>
      <c r="C432" s="67"/>
      <c r="D432" s="88"/>
      <c r="E432" s="88"/>
      <c r="F432" s="88"/>
      <c r="G432" s="88"/>
    </row>
    <row r="433" spans="2:7" ht="13.5" customHeight="1" x14ac:dyDescent="0.2">
      <c r="B433" s="67"/>
      <c r="C433" s="67"/>
      <c r="D433" s="88"/>
      <c r="E433" s="88"/>
      <c r="F433" s="88"/>
      <c r="G433" s="88"/>
    </row>
    <row r="434" spans="2:7" ht="13.5" customHeight="1" x14ac:dyDescent="0.2">
      <c r="B434" s="67"/>
      <c r="C434" s="67"/>
      <c r="D434" s="88"/>
      <c r="E434" s="88"/>
      <c r="F434" s="88"/>
      <c r="G434" s="88"/>
    </row>
    <row r="435" spans="2:7" ht="13.5" customHeight="1" x14ac:dyDescent="0.2">
      <c r="B435" s="67"/>
      <c r="C435" s="67"/>
      <c r="D435" s="88"/>
      <c r="E435" s="88"/>
      <c r="F435" s="88"/>
      <c r="G435" s="88"/>
    </row>
    <row r="436" spans="2:7" ht="13.5" customHeight="1" x14ac:dyDescent="0.2">
      <c r="B436" s="67"/>
      <c r="C436" s="67"/>
      <c r="D436" s="88"/>
      <c r="E436" s="88"/>
      <c r="F436" s="88"/>
      <c r="G436" s="88"/>
    </row>
    <row r="437" spans="2:7" ht="13.5" customHeight="1" x14ac:dyDescent="0.2">
      <c r="B437" s="67"/>
      <c r="C437" s="67"/>
      <c r="D437" s="88"/>
      <c r="E437" s="88"/>
      <c r="F437" s="88"/>
      <c r="G437" s="88"/>
    </row>
    <row r="438" spans="2:7" ht="13.5" customHeight="1" x14ac:dyDescent="0.2">
      <c r="B438" s="67"/>
      <c r="C438" s="67"/>
      <c r="D438" s="88"/>
      <c r="E438" s="88"/>
      <c r="F438" s="88"/>
      <c r="G438" s="88"/>
    </row>
    <row r="439" spans="2:7" ht="13.5" customHeight="1" x14ac:dyDescent="0.2">
      <c r="B439" s="67"/>
      <c r="C439" s="67"/>
      <c r="D439" s="88"/>
      <c r="E439" s="88"/>
      <c r="F439" s="88"/>
      <c r="G439" s="88"/>
    </row>
    <row r="440" spans="2:7" ht="13.5" customHeight="1" x14ac:dyDescent="0.2">
      <c r="B440" s="67"/>
      <c r="C440" s="67"/>
      <c r="D440" s="88"/>
      <c r="E440" s="88"/>
      <c r="F440" s="88"/>
      <c r="G440" s="88"/>
    </row>
    <row r="441" spans="2:7" ht="13.5" customHeight="1" x14ac:dyDescent="0.2">
      <c r="B441" s="67"/>
      <c r="C441" s="67"/>
      <c r="D441" s="88"/>
      <c r="E441" s="88"/>
      <c r="F441" s="88"/>
      <c r="G441" s="88"/>
    </row>
    <row r="442" spans="2:7" ht="13.5" customHeight="1" x14ac:dyDescent="0.2">
      <c r="B442" s="67"/>
      <c r="C442" s="67"/>
      <c r="D442" s="88"/>
      <c r="E442" s="88"/>
      <c r="F442" s="88"/>
      <c r="G442" s="88"/>
    </row>
    <row r="443" spans="2:7" ht="13.5" customHeight="1" x14ac:dyDescent="0.2">
      <c r="B443" s="67"/>
      <c r="C443" s="67"/>
      <c r="D443" s="88"/>
      <c r="E443" s="88"/>
      <c r="F443" s="88"/>
      <c r="G443" s="88"/>
    </row>
    <row r="444" spans="2:7" ht="13.5" customHeight="1" x14ac:dyDescent="0.2">
      <c r="B444" s="67"/>
      <c r="C444" s="67"/>
      <c r="D444" s="88"/>
      <c r="E444" s="88"/>
      <c r="F444" s="88"/>
      <c r="G444" s="88"/>
    </row>
    <row r="445" spans="2:7" ht="13.5" customHeight="1" x14ac:dyDescent="0.2">
      <c r="B445" s="67"/>
      <c r="C445" s="67"/>
      <c r="D445" s="88"/>
      <c r="E445" s="88"/>
      <c r="F445" s="88"/>
      <c r="G445" s="88"/>
    </row>
    <row r="446" spans="2:7" ht="13.5" customHeight="1" x14ac:dyDescent="0.2">
      <c r="B446" s="67"/>
      <c r="C446" s="67"/>
      <c r="D446" s="88"/>
      <c r="E446" s="88"/>
      <c r="F446" s="88"/>
      <c r="G446" s="88"/>
    </row>
    <row r="447" spans="2:7" ht="13.5" customHeight="1" x14ac:dyDescent="0.2">
      <c r="B447" s="67"/>
      <c r="C447" s="67"/>
      <c r="D447" s="88"/>
      <c r="E447" s="88"/>
      <c r="F447" s="88"/>
      <c r="G447" s="88"/>
    </row>
    <row r="448" spans="2:7" ht="13.5" customHeight="1" x14ac:dyDescent="0.2">
      <c r="B448" s="67"/>
      <c r="C448" s="67"/>
      <c r="D448" s="88"/>
      <c r="E448" s="88"/>
      <c r="F448" s="88"/>
      <c r="G448" s="88"/>
    </row>
    <row r="449" spans="2:7" ht="13.5" customHeight="1" x14ac:dyDescent="0.2">
      <c r="B449" s="67"/>
      <c r="C449" s="67"/>
      <c r="D449" s="88"/>
      <c r="E449" s="88"/>
      <c r="F449" s="88"/>
      <c r="G449" s="88"/>
    </row>
    <row r="450" spans="2:7" ht="13.5" customHeight="1" x14ac:dyDescent="0.2">
      <c r="B450" s="67"/>
      <c r="C450" s="67"/>
      <c r="D450" s="88"/>
      <c r="E450" s="88"/>
      <c r="F450" s="88"/>
      <c r="G450" s="88"/>
    </row>
    <row r="451" spans="2:7" ht="13.5" customHeight="1" x14ac:dyDescent="0.2">
      <c r="B451" s="67"/>
      <c r="C451" s="67"/>
      <c r="D451" s="88"/>
      <c r="E451" s="88"/>
      <c r="F451" s="88"/>
      <c r="G451" s="88"/>
    </row>
    <row r="452" spans="2:7" ht="13.5" customHeight="1" x14ac:dyDescent="0.2">
      <c r="B452" s="67"/>
      <c r="C452" s="67"/>
      <c r="D452" s="88"/>
      <c r="E452" s="88"/>
      <c r="F452" s="88"/>
      <c r="G452" s="88"/>
    </row>
    <row r="453" spans="2:7" ht="13.5" customHeight="1" x14ac:dyDescent="0.2">
      <c r="B453" s="67"/>
      <c r="C453" s="67"/>
      <c r="D453" s="88"/>
      <c r="E453" s="88"/>
      <c r="F453" s="88"/>
      <c r="G453" s="88"/>
    </row>
    <row r="454" spans="2:7" ht="13.5" customHeight="1" x14ac:dyDescent="0.2">
      <c r="B454" s="67"/>
      <c r="C454" s="67"/>
      <c r="D454" s="88"/>
      <c r="E454" s="88"/>
      <c r="F454" s="88"/>
      <c r="G454" s="88"/>
    </row>
    <row r="455" spans="2:7" ht="13.5" customHeight="1" x14ac:dyDescent="0.2">
      <c r="B455" s="67"/>
      <c r="C455" s="67"/>
      <c r="D455" s="88"/>
      <c r="E455" s="88"/>
      <c r="F455" s="88"/>
      <c r="G455" s="88"/>
    </row>
    <row r="456" spans="2:7" ht="13.5" customHeight="1" x14ac:dyDescent="0.2">
      <c r="B456" s="67"/>
      <c r="C456" s="67"/>
      <c r="D456" s="88"/>
      <c r="E456" s="88"/>
      <c r="F456" s="88"/>
      <c r="G456" s="88"/>
    </row>
    <row r="457" spans="2:7" ht="13.5" customHeight="1" x14ac:dyDescent="0.2">
      <c r="B457" s="67"/>
      <c r="C457" s="67"/>
      <c r="D457" s="88"/>
      <c r="E457" s="88"/>
      <c r="F457" s="88"/>
      <c r="G457" s="88"/>
    </row>
    <row r="458" spans="2:7" ht="13.5" customHeight="1" x14ac:dyDescent="0.2">
      <c r="B458" s="67"/>
      <c r="C458" s="67"/>
      <c r="D458" s="88"/>
      <c r="E458" s="88"/>
      <c r="F458" s="88"/>
      <c r="G458" s="88"/>
    </row>
    <row r="459" spans="2:7" ht="13.5" customHeight="1" x14ac:dyDescent="0.2">
      <c r="B459" s="67"/>
      <c r="C459" s="67"/>
      <c r="D459" s="88"/>
      <c r="E459" s="88"/>
      <c r="F459" s="88"/>
      <c r="G459" s="88"/>
    </row>
    <row r="460" spans="2:7" ht="13.5" customHeight="1" x14ac:dyDescent="0.2">
      <c r="B460" s="67"/>
      <c r="C460" s="67"/>
      <c r="D460" s="88"/>
      <c r="E460" s="88"/>
      <c r="F460" s="88"/>
      <c r="G460" s="88"/>
    </row>
    <row r="461" spans="2:7" ht="13.5" customHeight="1" x14ac:dyDescent="0.2">
      <c r="B461" s="67"/>
      <c r="C461" s="67"/>
      <c r="D461" s="88"/>
      <c r="E461" s="88"/>
      <c r="F461" s="88"/>
      <c r="G461" s="88"/>
    </row>
    <row r="462" spans="2:7" ht="13.5" customHeight="1" x14ac:dyDescent="0.2">
      <c r="B462" s="67"/>
      <c r="C462" s="67"/>
      <c r="D462" s="88"/>
      <c r="E462" s="88"/>
      <c r="F462" s="88"/>
      <c r="G462" s="88"/>
    </row>
    <row r="463" spans="2:7" ht="13.5" customHeight="1" x14ac:dyDescent="0.2">
      <c r="B463" s="67"/>
      <c r="C463" s="67"/>
      <c r="D463" s="88"/>
      <c r="E463" s="88"/>
      <c r="F463" s="88"/>
      <c r="G463" s="88"/>
    </row>
    <row r="464" spans="2:7" ht="13.5" customHeight="1" x14ac:dyDescent="0.2">
      <c r="B464" s="67"/>
      <c r="C464" s="67"/>
      <c r="D464" s="88"/>
      <c r="E464" s="88"/>
      <c r="F464" s="88"/>
      <c r="G464" s="88"/>
    </row>
    <row r="465" spans="2:7" ht="13.5" customHeight="1" x14ac:dyDescent="0.2">
      <c r="B465" s="67"/>
      <c r="C465" s="67"/>
      <c r="D465" s="88"/>
      <c r="E465" s="88"/>
      <c r="F465" s="88"/>
      <c r="G465" s="88"/>
    </row>
    <row r="466" spans="2:7" ht="13.5" customHeight="1" x14ac:dyDescent="0.2">
      <c r="B466" s="67"/>
      <c r="C466" s="67"/>
      <c r="D466" s="88"/>
      <c r="E466" s="88"/>
      <c r="F466" s="88"/>
      <c r="G466" s="88"/>
    </row>
    <row r="467" spans="2:7" ht="13.5" customHeight="1" x14ac:dyDescent="0.2">
      <c r="B467" s="67"/>
      <c r="C467" s="67"/>
      <c r="D467" s="88"/>
      <c r="E467" s="88"/>
      <c r="F467" s="88"/>
      <c r="G467" s="88"/>
    </row>
    <row r="468" spans="2:7" ht="13.5" customHeight="1" x14ac:dyDescent="0.2">
      <c r="B468" s="67"/>
      <c r="C468" s="67"/>
      <c r="D468" s="88"/>
      <c r="E468" s="88"/>
      <c r="F468" s="88"/>
      <c r="G468" s="88"/>
    </row>
    <row r="469" spans="2:7" ht="13.5" customHeight="1" x14ac:dyDescent="0.2">
      <c r="B469" s="67"/>
      <c r="C469" s="67"/>
      <c r="D469" s="88"/>
      <c r="E469" s="88"/>
      <c r="F469" s="88"/>
      <c r="G469" s="88"/>
    </row>
    <row r="470" spans="2:7" ht="13.5" customHeight="1" x14ac:dyDescent="0.2">
      <c r="B470" s="67"/>
      <c r="C470" s="67"/>
      <c r="D470" s="88"/>
      <c r="E470" s="88"/>
      <c r="F470" s="88"/>
      <c r="G470" s="88"/>
    </row>
    <row r="471" spans="2:7" ht="13.5" customHeight="1" x14ac:dyDescent="0.2">
      <c r="B471" s="67"/>
      <c r="C471" s="67"/>
      <c r="D471" s="88"/>
      <c r="E471" s="88"/>
      <c r="F471" s="88"/>
      <c r="G471" s="88"/>
    </row>
    <row r="472" spans="2:7" ht="13.5" customHeight="1" x14ac:dyDescent="0.2">
      <c r="B472" s="67"/>
      <c r="C472" s="67"/>
      <c r="D472" s="88"/>
      <c r="E472" s="88"/>
      <c r="F472" s="88"/>
      <c r="G472" s="88"/>
    </row>
    <row r="473" spans="2:7" ht="13.5" customHeight="1" x14ac:dyDescent="0.2">
      <c r="B473" s="67"/>
      <c r="C473" s="67"/>
      <c r="D473" s="88"/>
      <c r="E473" s="88"/>
      <c r="F473" s="88"/>
      <c r="G473" s="88"/>
    </row>
    <row r="474" spans="2:7" ht="13.5" customHeight="1" x14ac:dyDescent="0.2">
      <c r="B474" s="67"/>
      <c r="C474" s="67"/>
      <c r="D474" s="88"/>
      <c r="E474" s="88"/>
      <c r="F474" s="88"/>
      <c r="G474" s="88"/>
    </row>
    <row r="475" spans="2:7" ht="13.5" customHeight="1" x14ac:dyDescent="0.2">
      <c r="B475" s="67"/>
      <c r="C475" s="67"/>
      <c r="D475" s="88"/>
      <c r="E475" s="88"/>
      <c r="F475" s="88"/>
      <c r="G475" s="88"/>
    </row>
    <row r="476" spans="2:7" ht="13.5" customHeight="1" x14ac:dyDescent="0.2">
      <c r="B476" s="67"/>
      <c r="C476" s="67"/>
      <c r="D476" s="88"/>
      <c r="E476" s="88"/>
      <c r="F476" s="88"/>
      <c r="G476" s="88"/>
    </row>
    <row r="477" spans="2:7" ht="13.5" customHeight="1" x14ac:dyDescent="0.2">
      <c r="B477" s="67"/>
      <c r="C477" s="67"/>
      <c r="D477" s="88"/>
      <c r="E477" s="88"/>
      <c r="F477" s="88"/>
      <c r="G477" s="88"/>
    </row>
    <row r="478" spans="2:7" ht="13.5" customHeight="1" x14ac:dyDescent="0.2">
      <c r="B478" s="67"/>
      <c r="C478" s="67"/>
      <c r="D478" s="88"/>
      <c r="E478" s="88"/>
      <c r="F478" s="88"/>
      <c r="G478" s="88"/>
    </row>
    <row r="479" spans="2:7" ht="13.5" customHeight="1" x14ac:dyDescent="0.2">
      <c r="B479" s="67"/>
      <c r="C479" s="67"/>
      <c r="D479" s="88"/>
      <c r="E479" s="88"/>
      <c r="F479" s="88"/>
      <c r="G479" s="88"/>
    </row>
    <row r="480" spans="2:7" ht="13.5" customHeight="1" x14ac:dyDescent="0.2">
      <c r="B480" s="88"/>
      <c r="C480" s="88"/>
      <c r="D480" s="67"/>
      <c r="E480" s="67"/>
      <c r="F480" s="67"/>
      <c r="G480" s="67"/>
    </row>
    <row r="481" spans="2:7" ht="13.5" customHeight="1" x14ac:dyDescent="0.25">
      <c r="B481" s="89"/>
      <c r="C481" s="89"/>
      <c r="D481" s="67"/>
      <c r="E481" s="67"/>
      <c r="F481" s="67"/>
      <c r="G481" s="67"/>
    </row>
    <row r="482" spans="2:7" ht="13.5" customHeight="1" x14ac:dyDescent="0.2">
      <c r="B482" s="67"/>
      <c r="C482" s="67"/>
      <c r="D482" s="88"/>
      <c r="E482" s="88"/>
      <c r="F482" s="88"/>
      <c r="G482" s="88"/>
    </row>
    <row r="483" spans="2:7" ht="13.5" customHeight="1" x14ac:dyDescent="0.2">
      <c r="B483" s="67"/>
      <c r="C483" s="67"/>
      <c r="D483" s="88"/>
      <c r="E483" s="88"/>
      <c r="F483" s="88"/>
      <c r="G483" s="88"/>
    </row>
    <row r="484" spans="2:7" ht="13.5" customHeight="1" x14ac:dyDescent="0.2">
      <c r="B484" s="67"/>
      <c r="C484" s="67"/>
      <c r="D484" s="88"/>
      <c r="E484" s="88"/>
      <c r="F484" s="88"/>
      <c r="G484" s="88"/>
    </row>
    <row r="485" spans="2:7" ht="13.5" customHeight="1" x14ac:dyDescent="0.2">
      <c r="B485" s="67"/>
      <c r="C485" s="67"/>
      <c r="D485" s="88"/>
      <c r="E485" s="88"/>
      <c r="F485" s="88"/>
      <c r="G485" s="88"/>
    </row>
    <row r="486" spans="2:7" ht="13.5" customHeight="1" x14ac:dyDescent="0.2">
      <c r="B486" s="67"/>
      <c r="C486" s="67"/>
      <c r="D486" s="88"/>
      <c r="E486" s="88"/>
      <c r="F486" s="88"/>
      <c r="G486" s="88"/>
    </row>
    <row r="487" spans="2:7" ht="13.5" customHeight="1" x14ac:dyDescent="0.2">
      <c r="B487" s="67"/>
      <c r="C487" s="67"/>
      <c r="D487" s="88"/>
      <c r="E487" s="88"/>
      <c r="F487" s="88"/>
      <c r="G487" s="88"/>
    </row>
    <row r="488" spans="2:7" ht="13.5" customHeight="1" x14ac:dyDescent="0.2">
      <c r="B488" s="67"/>
      <c r="C488" s="67"/>
      <c r="D488" s="88"/>
      <c r="E488" s="88"/>
      <c r="F488" s="88"/>
      <c r="G488" s="88"/>
    </row>
    <row r="489" spans="2:7" ht="13.5" customHeight="1" x14ac:dyDescent="0.2">
      <c r="B489" s="67"/>
      <c r="C489" s="67"/>
      <c r="D489" s="88"/>
      <c r="E489" s="88"/>
      <c r="F489" s="88"/>
      <c r="G489" s="88"/>
    </row>
    <row r="490" spans="2:7" ht="13.5" customHeight="1" x14ac:dyDescent="0.2">
      <c r="B490" s="67"/>
      <c r="C490" s="67"/>
      <c r="D490" s="88"/>
      <c r="E490" s="88"/>
      <c r="F490" s="88"/>
      <c r="G490" s="88"/>
    </row>
    <row r="491" spans="2:7" ht="13.5" customHeight="1" x14ac:dyDescent="0.2">
      <c r="B491" s="67"/>
      <c r="C491" s="67"/>
      <c r="D491" s="88"/>
      <c r="E491" s="88"/>
      <c r="F491" s="88"/>
      <c r="G491" s="88"/>
    </row>
    <row r="492" spans="2:7" ht="13.5" customHeight="1" x14ac:dyDescent="0.2">
      <c r="B492" s="67"/>
      <c r="C492" s="67"/>
      <c r="D492" s="88"/>
      <c r="E492" s="88"/>
      <c r="F492" s="88"/>
      <c r="G492" s="88"/>
    </row>
    <row r="493" spans="2:7" ht="13.5" customHeight="1" x14ac:dyDescent="0.2">
      <c r="B493" s="67"/>
      <c r="C493" s="67"/>
      <c r="D493" s="88"/>
      <c r="E493" s="88"/>
      <c r="F493" s="88"/>
      <c r="G493" s="88"/>
    </row>
    <row r="494" spans="2:7" ht="13.5" customHeight="1" x14ac:dyDescent="0.2">
      <c r="B494" s="67"/>
      <c r="C494" s="67"/>
      <c r="D494" s="88"/>
      <c r="E494" s="88"/>
      <c r="F494" s="88"/>
      <c r="G494" s="88"/>
    </row>
    <row r="495" spans="2:7" ht="13.5" customHeight="1" x14ac:dyDescent="0.2">
      <c r="B495" s="67"/>
      <c r="C495" s="67"/>
      <c r="D495" s="88"/>
      <c r="E495" s="88"/>
      <c r="F495" s="88"/>
      <c r="G495" s="88"/>
    </row>
    <row r="496" spans="2:7" ht="13.5" customHeight="1" x14ac:dyDescent="0.2">
      <c r="B496" s="67"/>
      <c r="C496" s="67"/>
      <c r="D496" s="88"/>
      <c r="E496" s="88"/>
      <c r="F496" s="88"/>
      <c r="G496" s="88"/>
    </row>
    <row r="497" spans="2:7" ht="13.5" customHeight="1" x14ac:dyDescent="0.2">
      <c r="B497" s="67"/>
      <c r="C497" s="67"/>
      <c r="D497" s="88"/>
      <c r="E497" s="88"/>
      <c r="F497" s="88"/>
      <c r="G497" s="88"/>
    </row>
    <row r="498" spans="2:7" ht="13.5" customHeight="1" x14ac:dyDescent="0.2">
      <c r="B498" s="67"/>
      <c r="C498" s="67"/>
      <c r="D498" s="88"/>
      <c r="E498" s="88"/>
      <c r="F498" s="88"/>
      <c r="G498" s="88"/>
    </row>
    <row r="499" spans="2:7" ht="13.5" customHeight="1" x14ac:dyDescent="0.2">
      <c r="B499" s="67"/>
      <c r="C499" s="67"/>
      <c r="D499" s="88"/>
      <c r="E499" s="88"/>
      <c r="F499" s="88"/>
      <c r="G499" s="88"/>
    </row>
    <row r="500" spans="2:7" ht="13.5" customHeight="1" x14ac:dyDescent="0.2">
      <c r="B500" s="67"/>
      <c r="C500" s="67"/>
      <c r="D500" s="88"/>
      <c r="E500" s="88"/>
      <c r="F500" s="88"/>
      <c r="G500" s="88"/>
    </row>
    <row r="501" spans="2:7" ht="13.5" customHeight="1" x14ac:dyDescent="0.2">
      <c r="B501" s="67"/>
      <c r="C501" s="67"/>
      <c r="D501" s="88"/>
      <c r="E501" s="88"/>
      <c r="F501" s="88"/>
      <c r="G501" s="88"/>
    </row>
    <row r="502" spans="2:7" ht="13.5" customHeight="1" x14ac:dyDescent="0.2">
      <c r="B502" s="67"/>
      <c r="C502" s="67"/>
      <c r="D502" s="88"/>
      <c r="E502" s="88"/>
      <c r="F502" s="88"/>
      <c r="G502" s="88"/>
    </row>
    <row r="503" spans="2:7" ht="13.5" customHeight="1" x14ac:dyDescent="0.2">
      <c r="B503" s="67"/>
      <c r="C503" s="67"/>
      <c r="D503" s="88"/>
      <c r="E503" s="88"/>
      <c r="F503" s="88"/>
      <c r="G503" s="88"/>
    </row>
    <row r="504" spans="2:7" ht="13.5" customHeight="1" x14ac:dyDescent="0.2">
      <c r="B504" s="67"/>
      <c r="C504" s="67"/>
      <c r="D504" s="88"/>
      <c r="E504" s="88"/>
      <c r="F504" s="88"/>
      <c r="G504" s="88"/>
    </row>
    <row r="505" spans="2:7" ht="13.5" customHeight="1" x14ac:dyDescent="0.2">
      <c r="B505" s="67"/>
      <c r="C505" s="67"/>
      <c r="D505" s="88"/>
      <c r="E505" s="88"/>
      <c r="F505" s="88"/>
      <c r="G505" s="88"/>
    </row>
    <row r="506" spans="2:7" ht="13.5" customHeight="1" x14ac:dyDescent="0.2">
      <c r="B506" s="67"/>
      <c r="C506" s="67"/>
      <c r="D506" s="88"/>
      <c r="E506" s="88"/>
      <c r="F506" s="88"/>
      <c r="G506" s="88"/>
    </row>
    <row r="507" spans="2:7" ht="13.5" customHeight="1" x14ac:dyDescent="0.2">
      <c r="B507" s="67"/>
      <c r="C507" s="67"/>
      <c r="D507" s="88"/>
      <c r="E507" s="88"/>
      <c r="F507" s="88"/>
      <c r="G507" s="88"/>
    </row>
    <row r="508" spans="2:7" ht="13.5" customHeight="1" x14ac:dyDescent="0.2">
      <c r="B508" s="67"/>
      <c r="C508" s="67"/>
      <c r="D508" s="88"/>
      <c r="E508" s="88"/>
      <c r="F508" s="88"/>
      <c r="G508" s="88"/>
    </row>
    <row r="509" spans="2:7" ht="13.5" customHeight="1" x14ac:dyDescent="0.2">
      <c r="B509" s="67"/>
      <c r="C509" s="67"/>
      <c r="D509" s="88"/>
      <c r="E509" s="88"/>
      <c r="F509" s="88"/>
      <c r="G509" s="88"/>
    </row>
    <row r="510" spans="2:7" ht="13.5" customHeight="1" x14ac:dyDescent="0.2">
      <c r="B510" s="67"/>
      <c r="C510" s="67"/>
      <c r="D510" s="88"/>
      <c r="E510" s="88"/>
      <c r="F510" s="88"/>
      <c r="G510" s="88"/>
    </row>
    <row r="511" spans="2:7" ht="13.5" customHeight="1" x14ac:dyDescent="0.2">
      <c r="B511" s="67"/>
      <c r="C511" s="67"/>
      <c r="D511" s="88"/>
      <c r="E511" s="88"/>
      <c r="F511" s="88"/>
      <c r="G511" s="88"/>
    </row>
    <row r="512" spans="2:7" ht="13.5" customHeight="1" x14ac:dyDescent="0.2">
      <c r="B512" s="67"/>
      <c r="C512" s="67"/>
      <c r="D512" s="88"/>
      <c r="E512" s="88"/>
      <c r="F512" s="88"/>
      <c r="G512" s="88"/>
    </row>
    <row r="513" spans="2:7" ht="13.5" customHeight="1" x14ac:dyDescent="0.2">
      <c r="B513" s="67"/>
      <c r="C513" s="67"/>
      <c r="D513" s="88"/>
      <c r="E513" s="88"/>
      <c r="F513" s="88"/>
      <c r="G513" s="88"/>
    </row>
    <row r="514" spans="2:7" ht="13.5" customHeight="1" x14ac:dyDescent="0.2">
      <c r="B514" s="67"/>
      <c r="C514" s="67"/>
      <c r="D514" s="88"/>
      <c r="E514" s="88"/>
      <c r="F514" s="88"/>
      <c r="G514" s="88"/>
    </row>
    <row r="515" spans="2:7" ht="13.5" customHeight="1" x14ac:dyDescent="0.2">
      <c r="B515" s="67"/>
      <c r="C515" s="67"/>
      <c r="D515" s="88"/>
      <c r="E515" s="88"/>
      <c r="F515" s="88"/>
      <c r="G515" s="88"/>
    </row>
    <row r="516" spans="2:7" ht="13.5" customHeight="1" x14ac:dyDescent="0.2">
      <c r="B516" s="67"/>
      <c r="C516" s="67"/>
      <c r="D516" s="88"/>
      <c r="E516" s="88"/>
      <c r="F516" s="88"/>
      <c r="G516" s="88"/>
    </row>
    <row r="517" spans="2:7" ht="13.5" customHeight="1" x14ac:dyDescent="0.2">
      <c r="B517" s="67"/>
      <c r="C517" s="67"/>
      <c r="D517" s="88"/>
      <c r="E517" s="88"/>
      <c r="F517" s="88"/>
      <c r="G517" s="88"/>
    </row>
    <row r="518" spans="2:7" ht="13.5" customHeight="1" x14ac:dyDescent="0.2">
      <c r="B518" s="67"/>
      <c r="C518" s="67"/>
      <c r="D518" s="88"/>
      <c r="E518" s="88"/>
      <c r="F518" s="88"/>
      <c r="G518" s="88"/>
    </row>
    <row r="519" spans="2:7" ht="13.5" customHeight="1" x14ac:dyDescent="0.2">
      <c r="B519" s="67"/>
      <c r="C519" s="67"/>
      <c r="D519" s="88"/>
      <c r="E519" s="88"/>
      <c r="F519" s="88"/>
      <c r="G519" s="88"/>
    </row>
    <row r="520" spans="2:7" ht="13.5" customHeight="1" x14ac:dyDescent="0.2">
      <c r="B520" s="67"/>
      <c r="C520" s="67"/>
      <c r="D520" s="88"/>
      <c r="E520" s="88"/>
      <c r="F520" s="88"/>
      <c r="G520" s="88"/>
    </row>
    <row r="521" spans="2:7" ht="13.5" customHeight="1" x14ac:dyDescent="0.2">
      <c r="B521" s="67"/>
      <c r="C521" s="67"/>
      <c r="D521" s="88"/>
      <c r="E521" s="88"/>
      <c r="F521" s="88"/>
      <c r="G521" s="88"/>
    </row>
    <row r="522" spans="2:7" ht="13.5" customHeight="1" x14ac:dyDescent="0.2">
      <c r="B522" s="67"/>
      <c r="C522" s="67"/>
      <c r="D522" s="88"/>
      <c r="E522" s="88"/>
      <c r="F522" s="88"/>
      <c r="G522" s="88"/>
    </row>
    <row r="523" spans="2:7" ht="13.5" customHeight="1" x14ac:dyDescent="0.2">
      <c r="B523" s="67"/>
      <c r="C523" s="67"/>
      <c r="D523" s="88"/>
      <c r="E523" s="88"/>
      <c r="F523" s="88"/>
      <c r="G523" s="88"/>
    </row>
    <row r="524" spans="2:7" ht="13.5" customHeight="1" x14ac:dyDescent="0.2">
      <c r="B524" s="67"/>
      <c r="C524" s="67"/>
      <c r="D524" s="88"/>
      <c r="E524" s="88"/>
      <c r="F524" s="88"/>
      <c r="G524" s="88"/>
    </row>
    <row r="525" spans="2:7" ht="13.5" customHeight="1" x14ac:dyDescent="0.2">
      <c r="B525" s="67"/>
      <c r="C525" s="67"/>
      <c r="D525" s="88"/>
      <c r="E525" s="88"/>
      <c r="F525" s="88"/>
      <c r="G525" s="88"/>
    </row>
    <row r="526" spans="2:7" ht="13.5" customHeight="1" x14ac:dyDescent="0.2">
      <c r="B526" s="67"/>
      <c r="C526" s="67"/>
      <c r="D526" s="88"/>
      <c r="E526" s="88"/>
      <c r="F526" s="88"/>
      <c r="G526" s="88"/>
    </row>
    <row r="527" spans="2:7" ht="13.5" customHeight="1" x14ac:dyDescent="0.2">
      <c r="B527" s="67"/>
      <c r="C527" s="67"/>
      <c r="D527" s="88"/>
      <c r="E527" s="88"/>
      <c r="F527" s="88"/>
      <c r="G527" s="88"/>
    </row>
    <row r="528" spans="2:7" ht="13.5" customHeight="1" x14ac:dyDescent="0.2">
      <c r="B528" s="67"/>
      <c r="C528" s="67"/>
      <c r="D528" s="88"/>
      <c r="E528" s="88"/>
      <c r="F528" s="88"/>
      <c r="G528" s="88"/>
    </row>
    <row r="529" spans="2:7" ht="13.5" customHeight="1" x14ac:dyDescent="0.2">
      <c r="B529" s="67"/>
      <c r="C529" s="67"/>
      <c r="D529" s="88"/>
      <c r="E529" s="88"/>
      <c r="F529" s="88"/>
      <c r="G529" s="88"/>
    </row>
    <row r="530" spans="2:7" ht="13.5" customHeight="1" x14ac:dyDescent="0.2">
      <c r="B530" s="67"/>
      <c r="C530" s="67"/>
      <c r="D530" s="88"/>
      <c r="E530" s="88"/>
      <c r="F530" s="88"/>
      <c r="G530" s="88"/>
    </row>
    <row r="531" spans="2:7" ht="13.5" customHeight="1" x14ac:dyDescent="0.2">
      <c r="B531" s="67"/>
      <c r="C531" s="67"/>
      <c r="D531" s="88"/>
      <c r="E531" s="88"/>
      <c r="F531" s="88"/>
      <c r="G531" s="88"/>
    </row>
    <row r="532" spans="2:7" ht="13.5" customHeight="1" x14ac:dyDescent="0.2">
      <c r="B532" s="67"/>
      <c r="C532" s="67"/>
      <c r="D532" s="88"/>
      <c r="E532" s="88"/>
      <c r="F532" s="88"/>
      <c r="G532" s="88"/>
    </row>
    <row r="533" spans="2:7" ht="13.5" customHeight="1" x14ac:dyDescent="0.2">
      <c r="B533" s="67"/>
      <c r="C533" s="67"/>
      <c r="D533" s="88"/>
      <c r="E533" s="88"/>
      <c r="F533" s="88"/>
      <c r="G533" s="88"/>
    </row>
    <row r="534" spans="2:7" ht="13.5" customHeight="1" x14ac:dyDescent="0.2">
      <c r="B534" s="67"/>
      <c r="C534" s="67"/>
      <c r="D534" s="88"/>
      <c r="E534" s="88"/>
      <c r="F534" s="88"/>
      <c r="G534" s="88"/>
    </row>
    <row r="535" spans="2:7" ht="13.5" customHeight="1" x14ac:dyDescent="0.2">
      <c r="B535" s="67"/>
      <c r="C535" s="67"/>
      <c r="D535" s="88"/>
      <c r="E535" s="88"/>
      <c r="F535" s="88"/>
      <c r="G535" s="88"/>
    </row>
    <row r="536" spans="2:7" ht="13.5" customHeight="1" x14ac:dyDescent="0.2">
      <c r="B536" s="67"/>
      <c r="C536" s="67"/>
      <c r="D536" s="88"/>
      <c r="E536" s="88"/>
      <c r="F536" s="88"/>
      <c r="G536" s="88"/>
    </row>
    <row r="537" spans="2:7" ht="13.5" customHeight="1" x14ac:dyDescent="0.2"/>
    <row r="538" spans="2:7" ht="13.5" customHeight="1" x14ac:dyDescent="0.25">
      <c r="B538" s="89"/>
      <c r="C538" s="89"/>
      <c r="D538" s="67"/>
      <c r="E538" s="67"/>
      <c r="F538" s="67"/>
      <c r="G538" s="67"/>
    </row>
    <row r="539" spans="2:7" ht="13.5" customHeight="1" x14ac:dyDescent="0.2">
      <c r="B539" s="67"/>
      <c r="C539" s="67"/>
      <c r="D539" s="88"/>
      <c r="E539" s="88"/>
      <c r="F539" s="88"/>
      <c r="G539" s="88"/>
    </row>
    <row r="540" spans="2:7" ht="13.5" customHeight="1" x14ac:dyDescent="0.2">
      <c r="B540" s="67"/>
      <c r="C540" s="67"/>
      <c r="D540" s="88"/>
      <c r="E540" s="88"/>
      <c r="F540" s="88"/>
      <c r="G540" s="88"/>
    </row>
    <row r="541" spans="2:7" ht="13.5" customHeight="1" x14ac:dyDescent="0.2">
      <c r="B541" s="67"/>
      <c r="C541" s="67"/>
      <c r="D541" s="88"/>
      <c r="E541" s="88"/>
      <c r="F541" s="88"/>
      <c r="G541" s="88"/>
    </row>
    <row r="542" spans="2:7" ht="13.5" customHeight="1" x14ac:dyDescent="0.2">
      <c r="B542" s="67"/>
      <c r="C542" s="67"/>
      <c r="D542" s="88"/>
      <c r="E542" s="88"/>
      <c r="F542" s="88"/>
      <c r="G542" s="88"/>
    </row>
    <row r="543" spans="2:7" ht="13.5" customHeight="1" x14ac:dyDescent="0.2">
      <c r="B543" s="67"/>
      <c r="C543" s="67"/>
      <c r="D543" s="88"/>
      <c r="E543" s="88"/>
      <c r="F543" s="88"/>
      <c r="G543" s="88"/>
    </row>
    <row r="544" spans="2:7" ht="13.5" customHeight="1" x14ac:dyDescent="0.2">
      <c r="B544" s="67"/>
      <c r="C544" s="67"/>
      <c r="D544" s="88"/>
      <c r="E544" s="88"/>
      <c r="F544" s="88"/>
      <c r="G544" s="88"/>
    </row>
    <row r="545" spans="2:7" ht="13.5" customHeight="1" x14ac:dyDescent="0.2">
      <c r="B545" s="67"/>
      <c r="C545" s="67"/>
      <c r="D545" s="88"/>
      <c r="E545" s="88"/>
      <c r="F545" s="88"/>
      <c r="G545" s="88"/>
    </row>
    <row r="546" spans="2:7" ht="13.5" customHeight="1" x14ac:dyDescent="0.2">
      <c r="B546" s="67"/>
      <c r="C546" s="67"/>
      <c r="D546" s="88"/>
      <c r="E546" s="88"/>
      <c r="F546" s="88"/>
      <c r="G546" s="88"/>
    </row>
    <row r="547" spans="2:7" ht="13.5" customHeight="1" x14ac:dyDescent="0.2">
      <c r="B547" s="67"/>
      <c r="C547" s="67"/>
      <c r="D547" s="88"/>
      <c r="E547" s="88"/>
      <c r="F547" s="88"/>
      <c r="G547" s="88"/>
    </row>
    <row r="548" spans="2:7" ht="13.5" customHeight="1" x14ac:dyDescent="0.2">
      <c r="B548" s="67"/>
      <c r="C548" s="67"/>
      <c r="D548" s="88"/>
      <c r="E548" s="88"/>
      <c r="F548" s="88"/>
      <c r="G548" s="88"/>
    </row>
    <row r="549" spans="2:7" ht="13.5" customHeight="1" x14ac:dyDescent="0.2">
      <c r="B549" s="67"/>
      <c r="C549" s="67"/>
      <c r="D549" s="88"/>
      <c r="E549" s="88"/>
      <c r="F549" s="88"/>
      <c r="G549" s="88"/>
    </row>
    <row r="550" spans="2:7" ht="13.5" customHeight="1" x14ac:dyDescent="0.2">
      <c r="B550" s="67"/>
      <c r="C550" s="67"/>
      <c r="D550" s="88"/>
      <c r="E550" s="88"/>
      <c r="F550" s="88"/>
      <c r="G550" s="88"/>
    </row>
    <row r="551" spans="2:7" ht="13.5" customHeight="1" x14ac:dyDescent="0.2">
      <c r="B551" s="67"/>
      <c r="C551" s="67"/>
      <c r="D551" s="88"/>
      <c r="E551" s="88"/>
      <c r="F551" s="88"/>
      <c r="G551" s="88"/>
    </row>
    <row r="552" spans="2:7" ht="13.5" customHeight="1" x14ac:dyDescent="0.2">
      <c r="B552" s="67"/>
      <c r="C552" s="67"/>
      <c r="D552" s="88"/>
      <c r="E552" s="88"/>
      <c r="F552" s="88"/>
      <c r="G552" s="88"/>
    </row>
    <row r="553" spans="2:7" ht="13.5" customHeight="1" x14ac:dyDescent="0.2">
      <c r="B553" s="67"/>
      <c r="C553" s="67"/>
      <c r="D553" s="88"/>
      <c r="E553" s="88"/>
      <c r="F553" s="88"/>
      <c r="G553" s="88"/>
    </row>
    <row r="554" spans="2:7" ht="13.5" customHeight="1" x14ac:dyDescent="0.2">
      <c r="B554" s="67"/>
      <c r="C554" s="67"/>
      <c r="D554" s="88"/>
      <c r="E554" s="88"/>
      <c r="F554" s="88"/>
      <c r="G554" s="88"/>
    </row>
    <row r="555" spans="2:7" ht="13.5" customHeight="1" x14ac:dyDescent="0.2">
      <c r="B555" s="67"/>
      <c r="C555" s="67"/>
      <c r="D555" s="88"/>
      <c r="E555" s="88"/>
      <c r="F555" s="88"/>
      <c r="G555" s="88"/>
    </row>
    <row r="556" spans="2:7" ht="13.5" customHeight="1" x14ac:dyDescent="0.2">
      <c r="B556" s="67"/>
      <c r="C556" s="67"/>
      <c r="D556" s="88"/>
      <c r="E556" s="88"/>
      <c r="F556" s="88"/>
      <c r="G556" s="88"/>
    </row>
    <row r="557" spans="2:7" ht="13.5" customHeight="1" x14ac:dyDescent="0.2">
      <c r="B557" s="67"/>
      <c r="C557" s="67"/>
      <c r="D557" s="88"/>
      <c r="E557" s="88"/>
      <c r="F557" s="88"/>
      <c r="G557" s="88"/>
    </row>
    <row r="558" spans="2:7" ht="13.5" customHeight="1" x14ac:dyDescent="0.2">
      <c r="B558" s="67"/>
      <c r="C558" s="67"/>
      <c r="D558" s="88"/>
      <c r="E558" s="88"/>
      <c r="F558" s="88"/>
      <c r="G558" s="88"/>
    </row>
    <row r="559" spans="2:7" ht="13.5" customHeight="1" x14ac:dyDescent="0.2">
      <c r="B559" s="67"/>
      <c r="C559" s="67"/>
      <c r="D559" s="88"/>
      <c r="E559" s="88"/>
      <c r="F559" s="88"/>
      <c r="G559" s="88"/>
    </row>
    <row r="560" spans="2:7" ht="13.5" customHeight="1" x14ac:dyDescent="0.2">
      <c r="B560" s="67"/>
      <c r="C560" s="67"/>
      <c r="D560" s="88"/>
      <c r="E560" s="88"/>
      <c r="F560" s="88"/>
      <c r="G560" s="88"/>
    </row>
    <row r="561" spans="2:7" ht="13.5" customHeight="1" x14ac:dyDescent="0.2">
      <c r="B561" s="67"/>
      <c r="C561" s="67"/>
      <c r="D561" s="88"/>
      <c r="E561" s="88"/>
      <c r="F561" s="88"/>
      <c r="G561" s="88"/>
    </row>
    <row r="562" spans="2:7" ht="13.5" customHeight="1" x14ac:dyDescent="0.2">
      <c r="B562" s="67"/>
      <c r="C562" s="67"/>
      <c r="D562" s="88"/>
      <c r="E562" s="88"/>
      <c r="F562" s="88"/>
      <c r="G562" s="88"/>
    </row>
    <row r="563" spans="2:7" ht="13.5" customHeight="1" x14ac:dyDescent="0.2">
      <c r="B563" s="67"/>
      <c r="C563" s="67"/>
      <c r="D563" s="88"/>
      <c r="E563" s="88"/>
      <c r="F563" s="88"/>
      <c r="G563" s="88"/>
    </row>
    <row r="564" spans="2:7" ht="13.5" customHeight="1" x14ac:dyDescent="0.2">
      <c r="B564" s="67"/>
      <c r="C564" s="67"/>
      <c r="D564" s="88"/>
      <c r="E564" s="88"/>
      <c r="F564" s="88"/>
      <c r="G564" s="88"/>
    </row>
    <row r="565" spans="2:7" ht="13.5" customHeight="1" x14ac:dyDescent="0.2">
      <c r="B565" s="67"/>
      <c r="C565" s="67"/>
      <c r="D565" s="88"/>
      <c r="E565" s="88"/>
      <c r="F565" s="88"/>
      <c r="G565" s="88"/>
    </row>
    <row r="566" spans="2:7" ht="13.5" customHeight="1" x14ac:dyDescent="0.2">
      <c r="B566" s="67"/>
      <c r="C566" s="67"/>
      <c r="D566" s="88"/>
      <c r="E566" s="88"/>
      <c r="F566" s="88"/>
      <c r="G566" s="88"/>
    </row>
    <row r="567" spans="2:7" ht="13.5" customHeight="1" x14ac:dyDescent="0.2">
      <c r="B567" s="67"/>
      <c r="C567" s="67"/>
      <c r="D567" s="88"/>
      <c r="E567" s="88"/>
      <c r="F567" s="88"/>
      <c r="G567" s="88"/>
    </row>
    <row r="568" spans="2:7" ht="13.5" customHeight="1" x14ac:dyDescent="0.2">
      <c r="B568" s="67"/>
      <c r="C568" s="67"/>
      <c r="D568" s="88"/>
      <c r="E568" s="88"/>
      <c r="F568" s="88"/>
      <c r="G568" s="88"/>
    </row>
    <row r="569" spans="2:7" ht="13.5" customHeight="1" x14ac:dyDescent="0.2">
      <c r="B569" s="67"/>
      <c r="C569" s="67"/>
      <c r="D569" s="88"/>
      <c r="E569" s="88"/>
      <c r="F569" s="88"/>
      <c r="G569" s="88"/>
    </row>
    <row r="570" spans="2:7" ht="13.5" customHeight="1" x14ac:dyDescent="0.2">
      <c r="B570" s="67"/>
      <c r="C570" s="67"/>
      <c r="D570" s="88"/>
      <c r="E570" s="88"/>
      <c r="F570" s="88"/>
      <c r="G570" s="88"/>
    </row>
    <row r="571" spans="2:7" ht="13.5" customHeight="1" x14ac:dyDescent="0.2">
      <c r="B571" s="67"/>
      <c r="C571" s="67"/>
      <c r="D571" s="88"/>
      <c r="E571" s="88"/>
      <c r="F571" s="88"/>
      <c r="G571" s="88"/>
    </row>
    <row r="572" spans="2:7" ht="13.5" customHeight="1" x14ac:dyDescent="0.2">
      <c r="B572" s="67"/>
      <c r="C572" s="67"/>
      <c r="D572" s="88"/>
      <c r="E572" s="88"/>
      <c r="F572" s="88"/>
      <c r="G572" s="88"/>
    </row>
    <row r="573" spans="2:7" ht="13.5" customHeight="1" x14ac:dyDescent="0.2">
      <c r="B573" s="67"/>
      <c r="C573" s="67"/>
      <c r="D573" s="88"/>
      <c r="E573" s="88"/>
      <c r="F573" s="88"/>
      <c r="G573" s="88"/>
    </row>
    <row r="574" spans="2:7" ht="13.5" customHeight="1" x14ac:dyDescent="0.2">
      <c r="B574" s="67"/>
      <c r="C574" s="67"/>
      <c r="D574" s="88"/>
      <c r="E574" s="88"/>
      <c r="F574" s="88"/>
      <c r="G574" s="88"/>
    </row>
    <row r="575" spans="2:7" ht="13.5" customHeight="1" x14ac:dyDescent="0.2">
      <c r="B575" s="67"/>
      <c r="C575" s="67"/>
      <c r="D575" s="88"/>
      <c r="E575" s="88"/>
      <c r="F575" s="88"/>
      <c r="G575" s="88"/>
    </row>
    <row r="576" spans="2:7" ht="13.5" customHeight="1" x14ac:dyDescent="0.2">
      <c r="B576" s="67"/>
      <c r="C576" s="67"/>
      <c r="D576" s="88"/>
      <c r="E576" s="88"/>
      <c r="F576" s="88"/>
      <c r="G576" s="88"/>
    </row>
    <row r="577" spans="2:7" ht="13.5" customHeight="1" x14ac:dyDescent="0.2">
      <c r="B577" s="67"/>
      <c r="C577" s="67"/>
      <c r="D577" s="88"/>
      <c r="E577" s="88"/>
      <c r="F577" s="88"/>
      <c r="G577" s="88"/>
    </row>
    <row r="578" spans="2:7" ht="13.5" customHeight="1" x14ac:dyDescent="0.2">
      <c r="B578" s="67"/>
      <c r="C578" s="67"/>
      <c r="D578" s="88"/>
      <c r="E578" s="88"/>
      <c r="F578" s="88"/>
      <c r="G578" s="88"/>
    </row>
    <row r="579" spans="2:7" ht="13.5" customHeight="1" x14ac:dyDescent="0.2"/>
    <row r="580" spans="2:7" ht="13.5" customHeight="1" x14ac:dyDescent="0.25">
      <c r="B580" s="89"/>
      <c r="C580" s="89"/>
      <c r="D580" s="67"/>
      <c r="E580" s="67"/>
      <c r="F580" s="67"/>
      <c r="G580" s="67"/>
    </row>
    <row r="581" spans="2:7" ht="13.5" customHeight="1" x14ac:dyDescent="0.2">
      <c r="B581" s="90"/>
      <c r="C581" s="90"/>
      <c r="D581" s="67"/>
      <c r="E581" s="67"/>
      <c r="F581" s="67"/>
      <c r="G581" s="67"/>
    </row>
    <row r="582" spans="2:7" ht="13.5" customHeight="1" x14ac:dyDescent="0.2">
      <c r="B582" s="90"/>
      <c r="C582" s="90"/>
      <c r="D582" s="67"/>
      <c r="E582" s="67"/>
      <c r="F582" s="67"/>
      <c r="G582" s="67"/>
    </row>
    <row r="583" spans="2:7" ht="13.5" customHeight="1" x14ac:dyDescent="0.2">
      <c r="B583" s="90"/>
      <c r="C583" s="90"/>
      <c r="D583" s="67"/>
      <c r="E583" s="67"/>
      <c r="F583" s="67"/>
      <c r="G583" s="67"/>
    </row>
    <row r="584" spans="2:7" ht="13.5" customHeight="1" x14ac:dyDescent="0.2">
      <c r="B584" s="90"/>
      <c r="C584" s="90"/>
      <c r="D584" s="67"/>
      <c r="E584" s="67"/>
      <c r="F584" s="67"/>
      <c r="G584" s="67"/>
    </row>
    <row r="585" spans="2:7" ht="13.5" customHeight="1" x14ac:dyDescent="0.2">
      <c r="B585" s="90"/>
      <c r="C585" s="90"/>
      <c r="D585" s="67"/>
      <c r="E585" s="67"/>
      <c r="F585" s="67"/>
      <c r="G585" s="67"/>
    </row>
    <row r="586" spans="2:7" ht="13.5" customHeight="1" x14ac:dyDescent="0.2">
      <c r="B586" s="90"/>
      <c r="C586" s="90"/>
      <c r="D586" s="67"/>
      <c r="E586" s="67"/>
      <c r="F586" s="67"/>
      <c r="G586" s="67"/>
    </row>
    <row r="587" spans="2:7" ht="13.5" customHeight="1" x14ac:dyDescent="0.2">
      <c r="B587" s="90"/>
      <c r="C587" s="90"/>
      <c r="D587" s="67"/>
      <c r="E587" s="67"/>
      <c r="F587" s="67"/>
      <c r="G587" s="67"/>
    </row>
    <row r="588" spans="2:7" ht="13.5" customHeight="1" x14ac:dyDescent="0.2">
      <c r="B588" s="90"/>
      <c r="C588" s="90"/>
      <c r="D588" s="67"/>
      <c r="E588" s="67"/>
      <c r="F588" s="67"/>
      <c r="G588" s="67"/>
    </row>
    <row r="589" spans="2:7" ht="13.5" customHeight="1" x14ac:dyDescent="0.2">
      <c r="B589" s="90"/>
      <c r="C589" s="90"/>
      <c r="D589" s="67"/>
      <c r="E589" s="67"/>
      <c r="F589" s="67"/>
      <c r="G589" s="67"/>
    </row>
    <row r="590" spans="2:7" ht="13.5" customHeight="1" x14ac:dyDescent="0.2">
      <c r="B590" s="90"/>
      <c r="C590" s="90"/>
      <c r="D590" s="67"/>
      <c r="E590" s="67"/>
      <c r="F590" s="67"/>
      <c r="G590" s="67"/>
    </row>
    <row r="591" spans="2:7" ht="13.5" customHeight="1" x14ac:dyDescent="0.2">
      <c r="B591" s="90"/>
      <c r="C591" s="90"/>
      <c r="D591" s="67"/>
      <c r="E591" s="67"/>
      <c r="F591" s="67"/>
      <c r="G591" s="67"/>
    </row>
    <row r="592" spans="2:7" ht="13.5" customHeight="1" x14ac:dyDescent="0.2">
      <c r="B592" s="90"/>
      <c r="C592" s="90"/>
      <c r="D592" s="67"/>
      <c r="E592" s="67"/>
      <c r="F592" s="67"/>
      <c r="G592" s="67"/>
    </row>
    <row r="593" spans="2:7" ht="13.5" customHeight="1" x14ac:dyDescent="0.2">
      <c r="B593" s="90"/>
      <c r="C593" s="90"/>
      <c r="D593" s="67"/>
      <c r="E593" s="67"/>
      <c r="F593" s="67"/>
      <c r="G593" s="67"/>
    </row>
    <row r="594" spans="2:7" ht="13.5" customHeight="1" x14ac:dyDescent="0.2">
      <c r="B594" s="90"/>
      <c r="C594" s="90"/>
      <c r="D594" s="67"/>
      <c r="E594" s="67"/>
      <c r="F594" s="67"/>
      <c r="G594" s="67"/>
    </row>
    <row r="595" spans="2:7" ht="13.5" customHeight="1" x14ac:dyDescent="0.2">
      <c r="B595" s="90"/>
      <c r="C595" s="90"/>
      <c r="D595" s="67"/>
      <c r="E595" s="67"/>
      <c r="F595" s="67"/>
      <c r="G595" s="67"/>
    </row>
    <row r="596" spans="2:7" ht="13.5" customHeight="1" x14ac:dyDescent="0.2">
      <c r="B596" s="90"/>
      <c r="C596" s="90"/>
      <c r="D596" s="67"/>
      <c r="E596" s="67"/>
      <c r="F596" s="67"/>
      <c r="G596" s="67"/>
    </row>
    <row r="597" spans="2:7" ht="13.5" customHeight="1" x14ac:dyDescent="0.2">
      <c r="B597" s="90"/>
      <c r="C597" s="90"/>
      <c r="D597" s="67"/>
      <c r="E597" s="67"/>
      <c r="F597" s="67"/>
      <c r="G597" s="67"/>
    </row>
    <row r="598" spans="2:7" ht="13.5" customHeight="1" x14ac:dyDescent="0.2">
      <c r="B598" s="90"/>
      <c r="C598" s="90"/>
      <c r="D598" s="67"/>
      <c r="E598" s="67"/>
      <c r="F598" s="67"/>
      <c r="G598" s="67"/>
    </row>
    <row r="599" spans="2:7" ht="13.5" customHeight="1" x14ac:dyDescent="0.2">
      <c r="B599" s="90"/>
      <c r="C599" s="90"/>
      <c r="D599" s="67"/>
      <c r="E599" s="67"/>
      <c r="F599" s="67"/>
      <c r="G599" s="67"/>
    </row>
    <row r="600" spans="2:7" ht="13.5" customHeight="1" x14ac:dyDescent="0.2">
      <c r="B600" s="90"/>
      <c r="C600" s="90"/>
      <c r="D600" s="67"/>
      <c r="E600" s="67"/>
      <c r="F600" s="67"/>
      <c r="G600" s="67"/>
    </row>
    <row r="601" spans="2:7" ht="13.5" customHeight="1" x14ac:dyDescent="0.2">
      <c r="B601" s="90"/>
      <c r="C601" s="90"/>
      <c r="D601" s="67"/>
      <c r="E601" s="67"/>
      <c r="F601" s="67"/>
      <c r="G601" s="67"/>
    </row>
    <row r="602" spans="2:7" ht="13.5" customHeight="1" x14ac:dyDescent="0.2">
      <c r="B602" s="90"/>
      <c r="C602" s="90"/>
      <c r="D602" s="67"/>
      <c r="E602" s="67"/>
      <c r="F602" s="67"/>
      <c r="G602" s="67"/>
    </row>
    <row r="603" spans="2:7" ht="13.5" customHeight="1" x14ac:dyDescent="0.2">
      <c r="B603" s="90"/>
      <c r="C603" s="90"/>
      <c r="D603" s="67"/>
      <c r="E603" s="67"/>
      <c r="F603" s="67"/>
      <c r="G603" s="67"/>
    </row>
    <row r="604" spans="2:7" ht="13.5" customHeight="1" x14ac:dyDescent="0.2">
      <c r="B604" s="90"/>
      <c r="C604" s="90"/>
      <c r="D604" s="67"/>
      <c r="E604" s="67"/>
      <c r="F604" s="67"/>
      <c r="G604" s="67"/>
    </row>
    <row r="605" spans="2:7" ht="13.5" customHeight="1" x14ac:dyDescent="0.2">
      <c r="B605" s="90"/>
      <c r="C605" s="90"/>
      <c r="D605" s="67"/>
      <c r="E605" s="67"/>
      <c r="F605" s="67"/>
      <c r="G605" s="67"/>
    </row>
    <row r="606" spans="2:7" ht="13.5" customHeight="1" x14ac:dyDescent="0.2">
      <c r="B606" s="90"/>
      <c r="C606" s="90"/>
      <c r="D606" s="67"/>
      <c r="E606" s="67"/>
      <c r="F606" s="67"/>
      <c r="G606" s="67"/>
    </row>
    <row r="607" spans="2:7" ht="13.5" customHeight="1" x14ac:dyDescent="0.2">
      <c r="B607" s="90"/>
      <c r="C607" s="90"/>
      <c r="D607" s="91"/>
      <c r="E607" s="91"/>
      <c r="F607" s="91"/>
      <c r="G607" s="91"/>
    </row>
    <row r="608" spans="2:7" ht="13.5" customHeight="1" x14ac:dyDescent="0.2">
      <c r="B608" s="90"/>
      <c r="C608" s="90"/>
      <c r="D608" s="91"/>
      <c r="E608" s="91"/>
      <c r="F608" s="91"/>
      <c r="G608" s="91"/>
    </row>
    <row r="609" spans="2:7" ht="13.5" customHeight="1" x14ac:dyDescent="0.2">
      <c r="B609" s="90"/>
      <c r="C609" s="90"/>
      <c r="D609" s="91"/>
      <c r="E609" s="91"/>
      <c r="F609" s="91"/>
      <c r="G609" s="91"/>
    </row>
    <row r="610" spans="2:7" ht="13.5" customHeight="1" x14ac:dyDescent="0.2">
      <c r="B610" s="90"/>
      <c r="C610" s="90"/>
      <c r="D610" s="91"/>
      <c r="E610" s="91"/>
      <c r="F610" s="91"/>
      <c r="G610" s="91"/>
    </row>
    <row r="611" spans="2:7" ht="13.5" customHeight="1" x14ac:dyDescent="0.2">
      <c r="B611" s="90"/>
      <c r="C611" s="90"/>
      <c r="D611" s="91"/>
      <c r="E611" s="91"/>
      <c r="F611" s="91"/>
      <c r="G611" s="91"/>
    </row>
    <row r="612" spans="2:7" ht="13.5" customHeight="1" x14ac:dyDescent="0.2">
      <c r="B612" s="90"/>
      <c r="C612" s="90"/>
      <c r="D612" s="91"/>
      <c r="E612" s="91"/>
      <c r="F612" s="91"/>
      <c r="G612" s="91"/>
    </row>
    <row r="613" spans="2:7" ht="13.5" customHeight="1" x14ac:dyDescent="0.2">
      <c r="B613" s="90"/>
      <c r="C613" s="90"/>
      <c r="D613" s="91"/>
      <c r="E613" s="91"/>
      <c r="F613" s="91"/>
      <c r="G613" s="91"/>
    </row>
    <row r="614" spans="2:7" ht="13.5" customHeight="1" x14ac:dyDescent="0.2">
      <c r="B614" s="90"/>
      <c r="C614" s="90"/>
      <c r="D614" s="91"/>
      <c r="E614" s="91"/>
      <c r="F614" s="91"/>
      <c r="G614" s="91"/>
    </row>
    <row r="615" spans="2:7" ht="13.5" customHeight="1" x14ac:dyDescent="0.2">
      <c r="B615" s="90"/>
      <c r="C615" s="90"/>
      <c r="D615" s="91"/>
      <c r="E615" s="91"/>
      <c r="F615" s="91"/>
      <c r="G615" s="91"/>
    </row>
    <row r="616" spans="2:7" ht="13.5" customHeight="1" x14ac:dyDescent="0.2">
      <c r="B616" s="90"/>
      <c r="C616" s="90"/>
      <c r="D616" s="91"/>
      <c r="E616" s="91"/>
      <c r="F616" s="91"/>
      <c r="G616" s="91"/>
    </row>
    <row r="617" spans="2:7" ht="13.5" customHeight="1" x14ac:dyDescent="0.2">
      <c r="B617" s="90"/>
      <c r="C617" s="90"/>
      <c r="D617" s="91"/>
      <c r="E617" s="91"/>
      <c r="F617" s="91"/>
      <c r="G617" s="91"/>
    </row>
    <row r="618" spans="2:7" ht="13.5" customHeight="1" x14ac:dyDescent="0.2">
      <c r="B618" s="90"/>
      <c r="C618" s="90"/>
      <c r="D618" s="91"/>
      <c r="E618" s="91"/>
      <c r="F618" s="91"/>
      <c r="G618" s="91"/>
    </row>
    <row r="619" spans="2:7" ht="13.5" customHeight="1" x14ac:dyDescent="0.2">
      <c r="B619" s="90"/>
      <c r="C619" s="90"/>
      <c r="D619" s="91"/>
      <c r="E619" s="91"/>
      <c r="F619" s="91"/>
      <c r="G619" s="91"/>
    </row>
    <row r="620" spans="2:7" ht="13.5" customHeight="1" x14ac:dyDescent="0.2">
      <c r="B620" s="90"/>
      <c r="C620" s="90"/>
      <c r="D620" s="91"/>
      <c r="E620" s="91"/>
      <c r="F620" s="91"/>
      <c r="G620" s="91"/>
    </row>
    <row r="621" spans="2:7" ht="13.5" customHeight="1" x14ac:dyDescent="0.2">
      <c r="B621" s="90"/>
      <c r="C621" s="90"/>
      <c r="D621" s="91"/>
      <c r="E621" s="91"/>
      <c r="F621" s="91"/>
      <c r="G621" s="91"/>
    </row>
    <row r="622" spans="2:7" ht="13.5" customHeight="1" x14ac:dyDescent="0.2">
      <c r="B622" s="90"/>
      <c r="C622" s="90"/>
      <c r="D622" s="91"/>
      <c r="E622" s="91"/>
      <c r="F622" s="91"/>
      <c r="G622" s="91"/>
    </row>
    <row r="623" spans="2:7" ht="13.5" customHeight="1" x14ac:dyDescent="0.2">
      <c r="B623" s="90"/>
      <c r="C623" s="90"/>
      <c r="D623" s="91"/>
      <c r="E623" s="91"/>
      <c r="F623" s="91"/>
      <c r="G623" s="91"/>
    </row>
    <row r="624" spans="2:7" ht="13.5" customHeight="1" x14ac:dyDescent="0.2">
      <c r="B624" s="90"/>
      <c r="C624" s="90"/>
      <c r="D624" s="91"/>
      <c r="E624" s="91"/>
      <c r="F624" s="91"/>
      <c r="G624" s="91"/>
    </row>
    <row r="625" spans="2:7" ht="13.5" customHeight="1" x14ac:dyDescent="0.2">
      <c r="B625" s="90"/>
      <c r="C625" s="90"/>
      <c r="D625" s="91"/>
      <c r="E625" s="91"/>
      <c r="F625" s="91"/>
      <c r="G625" s="91"/>
    </row>
    <row r="626" spans="2:7" ht="13.5" customHeight="1" x14ac:dyDescent="0.2">
      <c r="B626" s="90"/>
      <c r="C626" s="90"/>
      <c r="D626" s="91"/>
      <c r="E626" s="91"/>
      <c r="F626" s="91"/>
      <c r="G626" s="91"/>
    </row>
    <row r="627" spans="2:7" ht="13.5" customHeight="1" x14ac:dyDescent="0.2">
      <c r="B627" s="90"/>
      <c r="C627" s="90"/>
      <c r="D627" s="67"/>
      <c r="E627" s="67"/>
      <c r="F627" s="67"/>
      <c r="G627" s="67"/>
    </row>
    <row r="628" spans="2:7" ht="13.5" customHeight="1" x14ac:dyDescent="0.2">
      <c r="B628" s="90"/>
      <c r="C628" s="90"/>
      <c r="D628" s="67"/>
      <c r="E628" s="67"/>
      <c r="F628" s="67"/>
      <c r="G628" s="67"/>
    </row>
    <row r="629" spans="2:7" ht="13.5" customHeight="1" x14ac:dyDescent="0.2">
      <c r="B629" s="90"/>
      <c r="C629" s="90"/>
      <c r="D629" s="67"/>
      <c r="E629" s="67"/>
      <c r="F629" s="67"/>
      <c r="G629" s="67"/>
    </row>
    <row r="630" spans="2:7" ht="13.5" customHeight="1" x14ac:dyDescent="0.2">
      <c r="B630" s="90"/>
      <c r="C630" s="90"/>
      <c r="D630" s="67"/>
      <c r="E630" s="67"/>
      <c r="F630" s="67"/>
      <c r="G630" s="67"/>
    </row>
    <row r="631" spans="2:7" ht="13.5" customHeight="1" x14ac:dyDescent="0.2">
      <c r="B631" s="90"/>
      <c r="C631" s="90"/>
      <c r="D631" s="67"/>
      <c r="E631" s="67"/>
      <c r="F631" s="67"/>
      <c r="G631" s="67"/>
    </row>
    <row r="632" spans="2:7" ht="13.5" customHeight="1" x14ac:dyDescent="0.2">
      <c r="B632" s="90"/>
      <c r="C632" s="90"/>
      <c r="D632" s="67"/>
      <c r="E632" s="67"/>
      <c r="F632" s="67"/>
      <c r="G632" s="67"/>
    </row>
    <row r="633" spans="2:7" ht="13.5" customHeight="1" x14ac:dyDescent="0.2">
      <c r="B633" s="90"/>
      <c r="C633" s="90"/>
      <c r="D633" s="67"/>
      <c r="E633" s="67"/>
      <c r="F633" s="67"/>
      <c r="G633" s="67"/>
    </row>
    <row r="634" spans="2:7" ht="13.5" customHeight="1" x14ac:dyDescent="0.2">
      <c r="B634" s="90"/>
      <c r="C634" s="90"/>
      <c r="D634" s="67"/>
      <c r="E634" s="67"/>
      <c r="F634" s="67"/>
      <c r="G634" s="67"/>
    </row>
    <row r="635" spans="2:7" ht="13.5" customHeight="1" x14ac:dyDescent="0.2">
      <c r="B635" s="90"/>
      <c r="C635" s="90"/>
      <c r="D635" s="67"/>
      <c r="E635" s="67"/>
      <c r="F635" s="67"/>
      <c r="G635" s="67"/>
    </row>
    <row r="636" spans="2:7" ht="13.5" customHeight="1" x14ac:dyDescent="0.2">
      <c r="B636" s="90"/>
      <c r="C636" s="90"/>
      <c r="D636" s="67"/>
      <c r="E636" s="67"/>
      <c r="F636" s="67"/>
      <c r="G636" s="67"/>
    </row>
    <row r="637" spans="2:7" ht="13.5" customHeight="1" x14ac:dyDescent="0.2">
      <c r="B637" s="90"/>
      <c r="C637" s="90"/>
      <c r="D637" s="67"/>
      <c r="E637" s="67"/>
      <c r="F637" s="67"/>
      <c r="G637" s="67"/>
    </row>
    <row r="638" spans="2:7" ht="13.5" customHeight="1" x14ac:dyDescent="0.2">
      <c r="B638" s="90"/>
      <c r="C638" s="90"/>
      <c r="D638" s="67"/>
      <c r="E638" s="67"/>
      <c r="F638" s="67"/>
      <c r="G638" s="67"/>
    </row>
    <row r="639" spans="2:7" ht="13.5" customHeight="1" x14ac:dyDescent="0.2">
      <c r="B639" s="90"/>
      <c r="C639" s="90"/>
      <c r="D639" s="67"/>
      <c r="E639" s="67"/>
      <c r="F639" s="67"/>
      <c r="G639" s="67"/>
    </row>
    <row r="640" spans="2:7" ht="13.5" customHeight="1" x14ac:dyDescent="0.2"/>
    <row r="641" spans="2:7" ht="13.5" customHeight="1" x14ac:dyDescent="0.25">
      <c r="B641" s="89"/>
      <c r="C641" s="89"/>
      <c r="D641" s="67"/>
      <c r="E641" s="67"/>
      <c r="F641" s="67"/>
      <c r="G641" s="67"/>
    </row>
    <row r="642" spans="2:7" ht="13.5" customHeight="1" x14ac:dyDescent="0.2">
      <c r="B642" s="67"/>
      <c r="C642" s="67"/>
      <c r="D642" s="67"/>
      <c r="E642" s="67"/>
      <c r="F642" s="67"/>
      <c r="G642" s="67"/>
    </row>
    <row r="643" spans="2:7" ht="13.5" customHeight="1" x14ac:dyDescent="0.2">
      <c r="B643" s="67"/>
      <c r="C643" s="67"/>
      <c r="D643" s="67"/>
      <c r="E643" s="67"/>
      <c r="F643" s="67"/>
      <c r="G643" s="67"/>
    </row>
    <row r="644" spans="2:7" ht="13.5" customHeight="1" x14ac:dyDescent="0.2">
      <c r="B644" s="67"/>
      <c r="C644" s="67"/>
      <c r="D644" s="67"/>
      <c r="E644" s="67"/>
      <c r="F644" s="67"/>
      <c r="G644" s="67"/>
    </row>
    <row r="645" spans="2:7" ht="13.5" customHeight="1" x14ac:dyDescent="0.2">
      <c r="B645" s="67"/>
      <c r="C645" s="67"/>
      <c r="D645" s="67"/>
      <c r="E645" s="67"/>
      <c r="F645" s="67"/>
      <c r="G645" s="67"/>
    </row>
    <row r="646" spans="2:7" ht="13.5" customHeight="1" x14ac:dyDescent="0.2">
      <c r="B646" s="67"/>
      <c r="C646" s="67"/>
      <c r="D646" s="67"/>
      <c r="E646" s="67"/>
      <c r="F646" s="67"/>
      <c r="G646" s="67"/>
    </row>
    <row r="647" spans="2:7" ht="13.5" customHeight="1" x14ac:dyDescent="0.2">
      <c r="B647" s="67"/>
      <c r="C647" s="67"/>
      <c r="D647" s="67"/>
      <c r="E647" s="67"/>
      <c r="F647" s="67"/>
      <c r="G647" s="67"/>
    </row>
    <row r="648" spans="2:7" ht="13.5" customHeight="1" x14ac:dyDescent="0.2">
      <c r="B648" s="67"/>
      <c r="C648" s="67"/>
      <c r="D648" s="67"/>
      <c r="E648" s="67"/>
      <c r="F648" s="67"/>
      <c r="G648" s="67"/>
    </row>
    <row r="649" spans="2:7" ht="13.5" customHeight="1" x14ac:dyDescent="0.2">
      <c r="B649" s="67"/>
      <c r="C649" s="67"/>
      <c r="D649" s="67"/>
      <c r="E649" s="67"/>
      <c r="F649" s="67"/>
      <c r="G649" s="67"/>
    </row>
    <row r="650" spans="2:7" ht="13.5" customHeight="1" x14ac:dyDescent="0.2">
      <c r="B650" s="67"/>
      <c r="C650" s="67"/>
      <c r="D650" s="67"/>
      <c r="E650" s="67"/>
      <c r="F650" s="67"/>
      <c r="G650" s="67"/>
    </row>
    <row r="651" spans="2:7" ht="13.5" customHeight="1" x14ac:dyDescent="0.2">
      <c r="B651" s="67"/>
      <c r="C651" s="67"/>
      <c r="D651" s="67"/>
      <c r="E651" s="67"/>
      <c r="F651" s="67"/>
      <c r="G651" s="67"/>
    </row>
    <row r="652" spans="2:7" ht="13.5" customHeight="1" x14ac:dyDescent="0.2">
      <c r="B652" s="67"/>
      <c r="C652" s="67"/>
      <c r="D652" s="67"/>
      <c r="E652" s="67"/>
      <c r="F652" s="67"/>
      <c r="G652" s="67"/>
    </row>
    <row r="653" spans="2:7" ht="13.5" customHeight="1" x14ac:dyDescent="0.2">
      <c r="B653" s="67"/>
      <c r="C653" s="67"/>
      <c r="D653" s="67"/>
      <c r="E653" s="67"/>
      <c r="F653" s="67"/>
      <c r="G653" s="67"/>
    </row>
    <row r="654" spans="2:7" ht="13.5" customHeight="1" x14ac:dyDescent="0.2">
      <c r="B654" s="67"/>
      <c r="C654" s="67"/>
      <c r="D654" s="67"/>
      <c r="E654" s="67"/>
      <c r="F654" s="67"/>
      <c r="G654" s="67"/>
    </row>
    <row r="655" spans="2:7" ht="13.5" customHeight="1" x14ac:dyDescent="0.2">
      <c r="B655" s="67"/>
      <c r="C655" s="67"/>
      <c r="D655" s="67"/>
      <c r="E655" s="67"/>
      <c r="F655" s="67"/>
      <c r="G655" s="67"/>
    </row>
    <row r="656" spans="2:7" ht="13.5" customHeight="1" x14ac:dyDescent="0.2">
      <c r="B656" s="67"/>
      <c r="C656" s="67"/>
      <c r="D656" s="67"/>
      <c r="E656" s="67"/>
      <c r="F656" s="67"/>
      <c r="G656" s="67"/>
    </row>
    <row r="657" spans="2:7" ht="13.5" customHeight="1" x14ac:dyDescent="0.2">
      <c r="B657" s="67"/>
      <c r="C657" s="67"/>
      <c r="D657" s="67"/>
      <c r="E657" s="67"/>
      <c r="F657" s="67"/>
      <c r="G657" s="67"/>
    </row>
    <row r="658" spans="2:7" ht="13.5" customHeight="1" x14ac:dyDescent="0.2">
      <c r="B658" s="67"/>
      <c r="C658" s="67"/>
      <c r="D658" s="67"/>
      <c r="E658" s="67"/>
      <c r="F658" s="67"/>
      <c r="G658" s="67"/>
    </row>
  </sheetData>
  <mergeCells count="5">
    <mergeCell ref="B2:C4"/>
    <mergeCell ref="D2:J4"/>
    <mergeCell ref="D6:F6"/>
    <mergeCell ref="H6:J6"/>
    <mergeCell ref="N6:P6"/>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E15E2D-0F84-4A1E-A3B2-1A7FBA1CE061}">
  <sheetPr codeName="Sheet3"/>
  <dimension ref="A1:I113"/>
  <sheetViews>
    <sheetView zoomScale="80" zoomScaleNormal="80" workbookViewId="0"/>
  </sheetViews>
  <sheetFormatPr defaultRowHeight="15" x14ac:dyDescent="0.25"/>
  <cols>
    <col min="1" max="1" width="26.140625" customWidth="1"/>
    <col min="2" max="2" width="51.5703125" bestFit="1" customWidth="1"/>
    <col min="3" max="3" width="23.85546875" bestFit="1" customWidth="1"/>
    <col min="4" max="4" width="15" bestFit="1" customWidth="1"/>
    <col min="5" max="5" width="13.7109375" bestFit="1" customWidth="1"/>
    <col min="6" max="7" width="14.42578125" bestFit="1" customWidth="1"/>
    <col min="8" max="8" width="14.28515625" bestFit="1" customWidth="1"/>
    <col min="9" max="9" width="13.85546875" customWidth="1"/>
    <col min="10" max="28" width="7.140625" bestFit="1" customWidth="1"/>
    <col min="29" max="29" width="11.5703125" bestFit="1" customWidth="1"/>
  </cols>
  <sheetData>
    <row r="1" spans="1:9" ht="63" x14ac:dyDescent="0.25">
      <c r="A1" s="6" t="s">
        <v>67</v>
      </c>
    </row>
    <row r="3" spans="1:9" ht="15.75" x14ac:dyDescent="0.25">
      <c r="B3" s="32" t="s">
        <v>88</v>
      </c>
    </row>
    <row r="4" spans="1:9" x14ac:dyDescent="0.25">
      <c r="B4" s="7" t="s">
        <v>68</v>
      </c>
      <c r="C4" s="7" t="s">
        <v>66</v>
      </c>
      <c r="D4" s="4" t="s">
        <v>105</v>
      </c>
      <c r="E4" s="4" t="s">
        <v>84</v>
      </c>
      <c r="F4" s="4" t="s">
        <v>112</v>
      </c>
      <c r="G4" s="4" t="s">
        <v>171</v>
      </c>
      <c r="H4" s="4" t="s">
        <v>973</v>
      </c>
      <c r="I4" s="4" t="s">
        <v>985</v>
      </c>
    </row>
    <row r="5" spans="1:9" x14ac:dyDescent="0.25">
      <c r="B5" s="4" t="s">
        <v>4</v>
      </c>
      <c r="C5" s="4" t="s">
        <v>72</v>
      </c>
      <c r="D5" s="5">
        <v>20200</v>
      </c>
      <c r="E5" s="5">
        <v>23300</v>
      </c>
      <c r="F5" s="5">
        <v>12800</v>
      </c>
      <c r="G5" s="5">
        <v>9200</v>
      </c>
      <c r="H5" s="5">
        <v>7400</v>
      </c>
      <c r="I5" s="5">
        <v>5900</v>
      </c>
    </row>
    <row r="6" spans="1:9" x14ac:dyDescent="0.25">
      <c r="B6" s="4" t="s">
        <v>5</v>
      </c>
      <c r="C6" s="4" t="s">
        <v>73</v>
      </c>
      <c r="D6" s="5">
        <v>21600</v>
      </c>
      <c r="E6" s="5">
        <v>25600</v>
      </c>
      <c r="F6" s="5">
        <v>13800</v>
      </c>
      <c r="G6" s="5">
        <v>10300</v>
      </c>
      <c r="H6" s="5">
        <v>7800</v>
      </c>
      <c r="I6" s="5">
        <v>6400</v>
      </c>
    </row>
    <row r="7" spans="1:9" x14ac:dyDescent="0.25">
      <c r="B7" s="4" t="s">
        <v>64</v>
      </c>
      <c r="C7" s="4" t="s">
        <v>71</v>
      </c>
      <c r="D7" s="5">
        <v>30700</v>
      </c>
      <c r="E7" s="5">
        <v>35300</v>
      </c>
      <c r="F7" s="5">
        <v>18200</v>
      </c>
      <c r="G7" s="5">
        <v>13100</v>
      </c>
      <c r="H7" s="5">
        <v>9800</v>
      </c>
      <c r="I7" s="5">
        <v>7800</v>
      </c>
    </row>
    <row r="8" spans="1:9" x14ac:dyDescent="0.25">
      <c r="B8" s="4" t="s">
        <v>30</v>
      </c>
      <c r="C8" s="4" t="s">
        <v>31</v>
      </c>
      <c r="D8" s="5">
        <v>11500</v>
      </c>
      <c r="E8" s="5">
        <v>13700</v>
      </c>
      <c r="F8" s="5">
        <v>7400</v>
      </c>
      <c r="G8" s="5">
        <v>5100</v>
      </c>
      <c r="H8" s="5">
        <v>3700</v>
      </c>
      <c r="I8" s="5">
        <v>2800</v>
      </c>
    </row>
    <row r="9" spans="1:9" x14ac:dyDescent="0.25">
      <c r="B9" s="4" t="s">
        <v>32</v>
      </c>
      <c r="C9" s="4" t="s">
        <v>33</v>
      </c>
      <c r="D9" s="5">
        <v>9700</v>
      </c>
      <c r="E9" s="5">
        <v>11100</v>
      </c>
      <c r="F9" s="5">
        <v>5800</v>
      </c>
      <c r="G9" s="5">
        <v>3900</v>
      </c>
      <c r="H9" s="5">
        <v>2900</v>
      </c>
      <c r="I9" s="5">
        <v>2400</v>
      </c>
    </row>
    <row r="10" spans="1:9" x14ac:dyDescent="0.25">
      <c r="B10" s="4" t="s">
        <v>34</v>
      </c>
      <c r="C10" s="4" t="s">
        <v>35</v>
      </c>
      <c r="D10" s="5">
        <v>10600</v>
      </c>
      <c r="E10" s="5">
        <v>12500</v>
      </c>
      <c r="F10" s="5">
        <v>7100</v>
      </c>
      <c r="G10" s="5">
        <v>5400</v>
      </c>
      <c r="H10" s="5">
        <v>3800</v>
      </c>
      <c r="I10" s="5">
        <v>3000</v>
      </c>
    </row>
    <row r="11" spans="1:9" x14ac:dyDescent="0.25">
      <c r="B11" s="4" t="s">
        <v>36</v>
      </c>
      <c r="C11" s="4" t="s">
        <v>37</v>
      </c>
      <c r="D11" s="5">
        <v>9300</v>
      </c>
      <c r="E11" s="5">
        <v>10600</v>
      </c>
      <c r="F11" s="5">
        <v>5800</v>
      </c>
      <c r="G11" s="5">
        <v>3800</v>
      </c>
      <c r="H11" s="5">
        <v>2900</v>
      </c>
      <c r="I11" s="5">
        <v>2400</v>
      </c>
    </row>
    <row r="12" spans="1:9" x14ac:dyDescent="0.25">
      <c r="B12" s="4" t="s">
        <v>38</v>
      </c>
      <c r="C12" s="4" t="s">
        <v>39</v>
      </c>
      <c r="D12" s="5">
        <v>17700</v>
      </c>
      <c r="E12" s="5">
        <v>20400</v>
      </c>
      <c r="F12" s="5">
        <v>11500</v>
      </c>
      <c r="G12" s="5">
        <v>8300</v>
      </c>
      <c r="H12" s="5">
        <v>6000</v>
      </c>
      <c r="I12" s="5">
        <v>4800</v>
      </c>
    </row>
    <row r="13" spans="1:9" x14ac:dyDescent="0.25">
      <c r="B13" s="4" t="s">
        <v>6</v>
      </c>
      <c r="C13" s="4" t="s">
        <v>7</v>
      </c>
      <c r="D13" s="5">
        <v>22100</v>
      </c>
      <c r="E13" s="5">
        <v>26100</v>
      </c>
      <c r="F13" s="5">
        <v>13500</v>
      </c>
      <c r="G13" s="5">
        <v>9900</v>
      </c>
      <c r="H13" s="5">
        <v>7700</v>
      </c>
      <c r="I13" s="5">
        <v>6400</v>
      </c>
    </row>
    <row r="14" spans="1:9" x14ac:dyDescent="0.25">
      <c r="B14" s="4" t="s">
        <v>8</v>
      </c>
      <c r="C14" s="4" t="s">
        <v>9</v>
      </c>
      <c r="D14" s="5">
        <v>20500</v>
      </c>
      <c r="E14" s="5">
        <v>23500</v>
      </c>
      <c r="F14" s="5">
        <v>12600</v>
      </c>
      <c r="G14" s="5">
        <v>9300</v>
      </c>
      <c r="H14" s="5">
        <v>7300</v>
      </c>
      <c r="I14" s="5">
        <v>5800</v>
      </c>
    </row>
    <row r="15" spans="1:9" x14ac:dyDescent="0.25">
      <c r="B15" s="4" t="s">
        <v>10</v>
      </c>
      <c r="C15" s="4" t="s">
        <v>11</v>
      </c>
      <c r="D15" s="5">
        <v>8200</v>
      </c>
      <c r="E15" s="5">
        <v>9700</v>
      </c>
      <c r="F15" s="5">
        <v>5700</v>
      </c>
      <c r="G15" s="5">
        <v>4200</v>
      </c>
      <c r="H15" s="5">
        <v>3400</v>
      </c>
      <c r="I15" s="5">
        <v>2900</v>
      </c>
    </row>
    <row r="16" spans="1:9" x14ac:dyDescent="0.25">
      <c r="B16" s="4" t="s">
        <v>12</v>
      </c>
      <c r="C16" s="4" t="s">
        <v>13</v>
      </c>
      <c r="D16" s="5">
        <v>10200</v>
      </c>
      <c r="E16" s="5">
        <v>12100</v>
      </c>
      <c r="F16" s="5">
        <v>6200</v>
      </c>
      <c r="G16" s="5">
        <v>4400</v>
      </c>
      <c r="H16" s="5">
        <v>3500</v>
      </c>
      <c r="I16" s="5">
        <v>2800</v>
      </c>
    </row>
    <row r="17" spans="2:9" x14ac:dyDescent="0.25">
      <c r="B17" s="4" t="s">
        <v>14</v>
      </c>
      <c r="C17" s="4" t="s">
        <v>15</v>
      </c>
      <c r="D17" s="5">
        <v>20300</v>
      </c>
      <c r="E17" s="5">
        <v>24200</v>
      </c>
      <c r="F17" s="5">
        <v>13400</v>
      </c>
      <c r="G17" s="5">
        <v>9900</v>
      </c>
      <c r="H17" s="5">
        <v>7500</v>
      </c>
      <c r="I17" s="5">
        <v>6100</v>
      </c>
    </row>
    <row r="18" spans="2:9" x14ac:dyDescent="0.25">
      <c r="B18" s="4" t="s">
        <v>16</v>
      </c>
      <c r="C18" s="4" t="s">
        <v>17</v>
      </c>
      <c r="D18" s="5">
        <v>21600</v>
      </c>
      <c r="E18" s="5">
        <v>25400</v>
      </c>
      <c r="F18" s="5">
        <v>13200</v>
      </c>
      <c r="G18" s="5">
        <v>9300</v>
      </c>
      <c r="H18" s="5">
        <v>6800</v>
      </c>
      <c r="I18" s="5">
        <v>5400</v>
      </c>
    </row>
    <row r="19" spans="2:9" x14ac:dyDescent="0.25">
      <c r="B19" s="4" t="s">
        <v>18</v>
      </c>
      <c r="C19" s="4" t="s">
        <v>19</v>
      </c>
      <c r="D19" s="5">
        <v>16700</v>
      </c>
      <c r="E19" s="5">
        <v>19300</v>
      </c>
      <c r="F19" s="5">
        <v>11800</v>
      </c>
      <c r="G19" s="5">
        <v>9300</v>
      </c>
      <c r="H19" s="5">
        <v>7400</v>
      </c>
      <c r="I19" s="5">
        <v>6300</v>
      </c>
    </row>
    <row r="20" spans="2:9" x14ac:dyDescent="0.25">
      <c r="B20" s="4" t="s">
        <v>20</v>
      </c>
      <c r="C20" s="4" t="s">
        <v>21</v>
      </c>
      <c r="D20" s="5">
        <v>11600</v>
      </c>
      <c r="E20" s="5">
        <v>13300</v>
      </c>
      <c r="F20" s="5">
        <v>7300</v>
      </c>
      <c r="G20" s="5">
        <v>5500</v>
      </c>
      <c r="H20" s="5">
        <v>4300</v>
      </c>
      <c r="I20" s="5">
        <v>3600</v>
      </c>
    </row>
    <row r="21" spans="2:9" x14ac:dyDescent="0.25">
      <c r="B21" s="4" t="s">
        <v>22</v>
      </c>
      <c r="C21" s="4" t="s">
        <v>23</v>
      </c>
      <c r="D21" s="5">
        <v>8100</v>
      </c>
      <c r="E21" s="5">
        <v>9200</v>
      </c>
      <c r="F21" s="5">
        <v>4700</v>
      </c>
      <c r="G21" s="5">
        <v>3500</v>
      </c>
      <c r="H21" s="5">
        <v>2600</v>
      </c>
      <c r="I21" s="5">
        <v>2100</v>
      </c>
    </row>
    <row r="22" spans="2:9" x14ac:dyDescent="0.25">
      <c r="B22" s="4" t="s">
        <v>24</v>
      </c>
      <c r="C22" s="4" t="s">
        <v>25</v>
      </c>
      <c r="D22" s="5">
        <v>9800</v>
      </c>
      <c r="E22" s="5">
        <v>11300</v>
      </c>
      <c r="F22" s="5">
        <v>6100</v>
      </c>
      <c r="G22" s="5">
        <v>4500</v>
      </c>
      <c r="H22" s="5">
        <v>3500</v>
      </c>
      <c r="I22" s="5">
        <v>2800</v>
      </c>
    </row>
    <row r="23" spans="2:9" x14ac:dyDescent="0.25">
      <c r="B23" s="4" t="s">
        <v>26</v>
      </c>
      <c r="C23" s="4" t="s">
        <v>27</v>
      </c>
      <c r="D23" s="5">
        <v>14900</v>
      </c>
      <c r="E23" s="5">
        <v>17200</v>
      </c>
      <c r="F23" s="5">
        <v>8600</v>
      </c>
      <c r="G23" s="5">
        <v>5800</v>
      </c>
      <c r="H23" s="5">
        <v>4300</v>
      </c>
      <c r="I23" s="5">
        <v>3400</v>
      </c>
    </row>
    <row r="24" spans="2:9" x14ac:dyDescent="0.25">
      <c r="B24" s="4" t="s">
        <v>28</v>
      </c>
      <c r="C24" s="4" t="s">
        <v>29</v>
      </c>
      <c r="D24" s="5">
        <v>10900</v>
      </c>
      <c r="E24" s="5">
        <v>12700</v>
      </c>
      <c r="F24" s="5">
        <v>7800</v>
      </c>
      <c r="G24" s="5">
        <v>6100</v>
      </c>
      <c r="H24" s="5">
        <v>4800</v>
      </c>
      <c r="I24" s="5">
        <v>3900</v>
      </c>
    </row>
    <row r="25" spans="2:9" x14ac:dyDescent="0.25">
      <c r="B25" s="4" t="s">
        <v>40</v>
      </c>
      <c r="C25" s="4" t="s">
        <v>41</v>
      </c>
      <c r="D25" s="5">
        <v>15300</v>
      </c>
      <c r="E25" s="5">
        <v>17400</v>
      </c>
      <c r="F25" s="5">
        <v>9500</v>
      </c>
      <c r="G25" s="5">
        <v>6800</v>
      </c>
      <c r="H25" s="5">
        <v>5100</v>
      </c>
      <c r="I25" s="5">
        <v>4000</v>
      </c>
    </row>
    <row r="26" spans="2:9" x14ac:dyDescent="0.25">
      <c r="B26" s="4" t="s">
        <v>42</v>
      </c>
      <c r="C26" s="4" t="s">
        <v>43</v>
      </c>
      <c r="D26" s="5">
        <v>15900</v>
      </c>
      <c r="E26" s="5">
        <v>18800</v>
      </c>
      <c r="F26" s="5">
        <v>9800</v>
      </c>
      <c r="G26" s="5">
        <v>7100</v>
      </c>
      <c r="H26" s="5">
        <v>5000</v>
      </c>
      <c r="I26" s="5">
        <v>3900</v>
      </c>
    </row>
    <row r="27" spans="2:9" x14ac:dyDescent="0.25">
      <c r="B27" s="4" t="s">
        <v>44</v>
      </c>
      <c r="C27" s="4" t="s">
        <v>45</v>
      </c>
      <c r="D27" s="5">
        <v>13400</v>
      </c>
      <c r="E27" s="5">
        <v>16000</v>
      </c>
      <c r="F27" s="5">
        <v>8800</v>
      </c>
      <c r="G27" s="5">
        <v>6700</v>
      </c>
      <c r="H27" s="5">
        <v>5200</v>
      </c>
      <c r="I27" s="5">
        <v>4300</v>
      </c>
    </row>
    <row r="28" spans="2:9" x14ac:dyDescent="0.25">
      <c r="B28" s="4" t="s">
        <v>46</v>
      </c>
      <c r="C28" s="4" t="s">
        <v>47</v>
      </c>
      <c r="D28" s="5">
        <v>11700</v>
      </c>
      <c r="E28" s="5">
        <v>13300</v>
      </c>
      <c r="F28" s="5">
        <v>7100</v>
      </c>
      <c r="G28" s="5">
        <v>4900</v>
      </c>
      <c r="H28" s="5">
        <v>3500</v>
      </c>
      <c r="I28" s="5">
        <v>3000</v>
      </c>
    </row>
    <row r="29" spans="2:9" x14ac:dyDescent="0.25">
      <c r="B29" s="4" t="s">
        <v>48</v>
      </c>
      <c r="C29" s="4" t="s">
        <v>49</v>
      </c>
      <c r="D29" s="5">
        <v>12500</v>
      </c>
      <c r="E29" s="5">
        <v>14500</v>
      </c>
      <c r="F29" s="5">
        <v>8000</v>
      </c>
      <c r="G29" s="5">
        <v>5700</v>
      </c>
      <c r="H29" s="5">
        <v>4500</v>
      </c>
      <c r="I29" s="5">
        <v>3600</v>
      </c>
    </row>
    <row r="30" spans="2:9" x14ac:dyDescent="0.25">
      <c r="B30" s="4" t="s">
        <v>50</v>
      </c>
      <c r="C30" s="4" t="s">
        <v>51</v>
      </c>
      <c r="D30" s="5">
        <v>19700</v>
      </c>
      <c r="E30" s="5">
        <v>22600</v>
      </c>
      <c r="F30" s="5">
        <v>12200</v>
      </c>
      <c r="G30" s="5">
        <v>9000</v>
      </c>
      <c r="H30" s="5">
        <v>6700</v>
      </c>
      <c r="I30" s="5">
        <v>5600</v>
      </c>
    </row>
    <row r="31" spans="2:9" x14ac:dyDescent="0.25">
      <c r="B31" s="4" t="s">
        <v>52</v>
      </c>
      <c r="C31" s="4" t="s">
        <v>53</v>
      </c>
      <c r="D31" s="5">
        <v>12900</v>
      </c>
      <c r="E31" s="5">
        <v>15100</v>
      </c>
      <c r="F31" s="5">
        <v>8500</v>
      </c>
      <c r="G31" s="5">
        <v>6600</v>
      </c>
      <c r="H31" s="5">
        <v>4900</v>
      </c>
      <c r="I31" s="5">
        <v>4000</v>
      </c>
    </row>
    <row r="32" spans="2:9" x14ac:dyDescent="0.25">
      <c r="B32" s="4" t="s">
        <v>54</v>
      </c>
      <c r="C32" s="4" t="s">
        <v>55</v>
      </c>
      <c r="D32" s="5">
        <v>11200</v>
      </c>
      <c r="E32" s="5">
        <v>12700</v>
      </c>
      <c r="F32" s="5">
        <v>6600</v>
      </c>
      <c r="G32" s="5">
        <v>4700</v>
      </c>
      <c r="H32" s="5">
        <v>3500</v>
      </c>
      <c r="I32" s="5">
        <v>2900</v>
      </c>
    </row>
    <row r="33" spans="2:9" x14ac:dyDescent="0.25">
      <c r="B33" s="4" t="s">
        <v>56</v>
      </c>
      <c r="C33" s="4" t="s">
        <v>57</v>
      </c>
      <c r="D33" s="5">
        <v>16000</v>
      </c>
      <c r="E33" s="5">
        <v>18100</v>
      </c>
      <c r="F33" s="5">
        <v>9000</v>
      </c>
      <c r="G33" s="5">
        <v>6100</v>
      </c>
      <c r="H33" s="5">
        <v>4400</v>
      </c>
      <c r="I33" s="5">
        <v>3500</v>
      </c>
    </row>
    <row r="34" spans="2:9" x14ac:dyDescent="0.25">
      <c r="B34" s="4" t="s">
        <v>58</v>
      </c>
      <c r="C34" s="4" t="s">
        <v>59</v>
      </c>
      <c r="D34" s="5">
        <v>14900</v>
      </c>
      <c r="E34" s="5">
        <v>16800</v>
      </c>
      <c r="F34" s="5">
        <v>8900</v>
      </c>
      <c r="G34" s="5">
        <v>5900</v>
      </c>
      <c r="H34" s="5">
        <v>4300</v>
      </c>
      <c r="I34" s="5">
        <v>3500</v>
      </c>
    </row>
    <row r="35" spans="2:9" x14ac:dyDescent="0.25">
      <c r="B35" s="4" t="s">
        <v>60</v>
      </c>
      <c r="C35" s="4" t="s">
        <v>61</v>
      </c>
      <c r="D35" s="5">
        <v>14700</v>
      </c>
      <c r="E35" s="5">
        <v>17200</v>
      </c>
      <c r="F35" s="5">
        <v>9500</v>
      </c>
      <c r="G35" s="5">
        <v>7200</v>
      </c>
      <c r="H35" s="5">
        <v>5100</v>
      </c>
      <c r="I35" s="5">
        <v>4200</v>
      </c>
    </row>
    <row r="36" spans="2:9" x14ac:dyDescent="0.25">
      <c r="B36" s="4" t="s">
        <v>62</v>
      </c>
      <c r="C36" s="4" t="s">
        <v>63</v>
      </c>
      <c r="D36" s="5">
        <v>12400</v>
      </c>
      <c r="E36" s="5">
        <v>14500</v>
      </c>
      <c r="F36" s="5">
        <v>8300</v>
      </c>
      <c r="G36" s="5">
        <v>6200</v>
      </c>
      <c r="H36" s="5">
        <v>4500</v>
      </c>
      <c r="I36" s="5">
        <v>3600</v>
      </c>
    </row>
    <row r="37" spans="2:9" x14ac:dyDescent="0.25">
      <c r="B37" s="4" t="s">
        <v>69</v>
      </c>
      <c r="C37" s="4"/>
      <c r="D37" s="5">
        <v>476800</v>
      </c>
      <c r="E37" s="5">
        <v>553500</v>
      </c>
      <c r="F37" s="5">
        <v>299500</v>
      </c>
      <c r="G37" s="5">
        <v>217700</v>
      </c>
      <c r="H37" s="5">
        <v>164100</v>
      </c>
      <c r="I37" s="5">
        <v>133100</v>
      </c>
    </row>
    <row r="40" spans="2:9" ht="15.75" x14ac:dyDescent="0.25">
      <c r="B40" s="32" t="s">
        <v>87</v>
      </c>
    </row>
    <row r="41" spans="2:9" x14ac:dyDescent="0.25">
      <c r="B41" s="7" t="s">
        <v>68</v>
      </c>
      <c r="C41" s="4" t="s">
        <v>105</v>
      </c>
      <c r="D41" s="4" t="s">
        <v>84</v>
      </c>
      <c r="E41" s="4" t="s">
        <v>112</v>
      </c>
      <c r="F41" s="4" t="s">
        <v>171</v>
      </c>
      <c r="G41" s="4" t="s">
        <v>973</v>
      </c>
      <c r="H41" s="4" t="s">
        <v>985</v>
      </c>
    </row>
    <row r="42" spans="2:9" x14ac:dyDescent="0.25">
      <c r="B42" s="4" t="s">
        <v>93</v>
      </c>
      <c r="C42" s="5">
        <v>154400</v>
      </c>
      <c r="D42" s="5">
        <v>171400</v>
      </c>
      <c r="E42" s="5">
        <v>96800</v>
      </c>
      <c r="F42" s="5">
        <v>77700</v>
      </c>
      <c r="G42" s="5">
        <v>68200</v>
      </c>
      <c r="H42" s="5">
        <v>59300</v>
      </c>
    </row>
    <row r="43" spans="2:9" x14ac:dyDescent="0.25">
      <c r="B43" s="4" t="s">
        <v>100</v>
      </c>
      <c r="C43" s="5">
        <v>20800</v>
      </c>
      <c r="D43" s="5">
        <v>23800</v>
      </c>
      <c r="E43" s="5">
        <v>20400</v>
      </c>
      <c r="F43" s="5">
        <v>18300</v>
      </c>
      <c r="G43" s="5">
        <v>14400</v>
      </c>
      <c r="H43" s="5">
        <v>12400</v>
      </c>
    </row>
    <row r="44" spans="2:9" x14ac:dyDescent="0.25">
      <c r="B44" s="4" t="s">
        <v>92</v>
      </c>
      <c r="C44" s="5">
        <v>67400</v>
      </c>
      <c r="D44" s="5">
        <v>73700</v>
      </c>
      <c r="E44" s="5">
        <v>52900</v>
      </c>
      <c r="F44" s="5">
        <v>44200</v>
      </c>
      <c r="G44" s="5">
        <v>40400</v>
      </c>
      <c r="H44" s="5">
        <v>35300</v>
      </c>
    </row>
    <row r="45" spans="2:9" x14ac:dyDescent="0.25">
      <c r="B45" s="4" t="s">
        <v>102</v>
      </c>
      <c r="C45" s="5">
        <v>66000</v>
      </c>
      <c r="D45" s="5">
        <v>22500</v>
      </c>
      <c r="E45" s="5">
        <v>6200</v>
      </c>
      <c r="F45" s="5">
        <v>4900</v>
      </c>
      <c r="G45" s="5">
        <v>4300</v>
      </c>
      <c r="H45" s="5">
        <v>3800</v>
      </c>
    </row>
    <row r="46" spans="2:9" x14ac:dyDescent="0.25">
      <c r="B46" s="4" t="s">
        <v>94</v>
      </c>
      <c r="C46" s="5">
        <v>161900</v>
      </c>
      <c r="D46" s="5">
        <v>176100</v>
      </c>
      <c r="E46" s="5">
        <v>121600</v>
      </c>
      <c r="F46" s="5">
        <v>102200</v>
      </c>
      <c r="G46" s="5">
        <v>91300</v>
      </c>
      <c r="H46" s="5">
        <v>81900</v>
      </c>
    </row>
    <row r="47" spans="2:9" x14ac:dyDescent="0.25">
      <c r="B47" s="4" t="s">
        <v>172</v>
      </c>
      <c r="C47" s="5">
        <v>102000</v>
      </c>
      <c r="D47" s="5">
        <v>109800</v>
      </c>
      <c r="E47" s="5">
        <v>79200</v>
      </c>
      <c r="F47" s="5">
        <v>64400</v>
      </c>
      <c r="G47" s="5">
        <v>59500</v>
      </c>
      <c r="H47" s="5">
        <v>58700</v>
      </c>
    </row>
    <row r="48" spans="2:9" x14ac:dyDescent="0.25">
      <c r="B48" s="4" t="s">
        <v>173</v>
      </c>
      <c r="C48" s="5">
        <v>8300</v>
      </c>
      <c r="D48" s="5">
        <v>9400</v>
      </c>
      <c r="E48" s="5">
        <v>5500</v>
      </c>
      <c r="F48" s="5">
        <v>4200</v>
      </c>
      <c r="G48" s="5">
        <v>3500</v>
      </c>
      <c r="H48" s="5">
        <v>3100</v>
      </c>
    </row>
    <row r="49" spans="2:8" x14ac:dyDescent="0.25">
      <c r="B49" s="4" t="s">
        <v>161</v>
      </c>
      <c r="C49" s="5">
        <v>26600</v>
      </c>
      <c r="D49" s="5">
        <v>29700</v>
      </c>
      <c r="E49" s="5">
        <v>24400</v>
      </c>
      <c r="F49" s="5">
        <v>21400</v>
      </c>
      <c r="G49" s="5">
        <v>19500</v>
      </c>
      <c r="H49" s="5">
        <v>18200</v>
      </c>
    </row>
    <row r="50" spans="2:8" x14ac:dyDescent="0.25">
      <c r="B50" s="4" t="s">
        <v>162</v>
      </c>
      <c r="C50" s="5">
        <v>88800</v>
      </c>
      <c r="D50" s="5">
        <v>100000</v>
      </c>
      <c r="E50" s="5">
        <v>72100</v>
      </c>
      <c r="F50" s="5">
        <v>62700</v>
      </c>
      <c r="G50" s="5">
        <v>56800</v>
      </c>
      <c r="H50" s="5">
        <v>51000</v>
      </c>
    </row>
    <row r="51" spans="2:8" x14ac:dyDescent="0.25">
      <c r="B51" s="4" t="s">
        <v>163</v>
      </c>
      <c r="C51" s="5">
        <v>600</v>
      </c>
      <c r="D51" s="5">
        <v>700</v>
      </c>
      <c r="E51" s="5">
        <v>400</v>
      </c>
      <c r="F51" s="5">
        <v>400</v>
      </c>
      <c r="G51" s="5">
        <v>300</v>
      </c>
      <c r="H51" s="5">
        <v>300</v>
      </c>
    </row>
    <row r="52" spans="2:8" x14ac:dyDescent="0.25">
      <c r="B52" s="4" t="s">
        <v>174</v>
      </c>
      <c r="C52" s="5">
        <v>12500</v>
      </c>
      <c r="D52" s="5">
        <v>14200</v>
      </c>
      <c r="E52" s="5">
        <v>11000</v>
      </c>
      <c r="F52" s="5">
        <v>9600</v>
      </c>
      <c r="G52" s="5">
        <v>8300</v>
      </c>
      <c r="H52" s="5">
        <v>7300</v>
      </c>
    </row>
    <row r="53" spans="2:8" x14ac:dyDescent="0.25">
      <c r="B53" s="4" t="s">
        <v>164</v>
      </c>
      <c r="C53" s="5">
        <v>47000</v>
      </c>
      <c r="D53" s="5">
        <v>53500</v>
      </c>
      <c r="E53" s="5">
        <v>42900</v>
      </c>
      <c r="F53" s="5">
        <v>35800</v>
      </c>
      <c r="G53" s="5">
        <v>29300</v>
      </c>
      <c r="H53" s="5">
        <v>24800</v>
      </c>
    </row>
    <row r="54" spans="2:8" x14ac:dyDescent="0.25">
      <c r="B54" s="4" t="s">
        <v>175</v>
      </c>
      <c r="C54" s="5">
        <v>47600</v>
      </c>
      <c r="D54" s="5">
        <v>57400</v>
      </c>
      <c r="E54" s="5">
        <v>46000</v>
      </c>
      <c r="F54" s="5">
        <v>41000</v>
      </c>
      <c r="G54" s="5">
        <v>36400</v>
      </c>
      <c r="H54" s="5">
        <v>32300</v>
      </c>
    </row>
    <row r="55" spans="2:8" x14ac:dyDescent="0.25">
      <c r="B55" s="4" t="s">
        <v>165</v>
      </c>
      <c r="C55" s="5">
        <v>500</v>
      </c>
      <c r="D55" s="5">
        <v>600</v>
      </c>
      <c r="E55" s="5">
        <v>400</v>
      </c>
      <c r="F55" s="5">
        <v>300</v>
      </c>
      <c r="G55" s="5">
        <v>300</v>
      </c>
      <c r="H55" s="5">
        <v>200</v>
      </c>
    </row>
    <row r="56" spans="2:8" x14ac:dyDescent="0.25">
      <c r="B56" s="4" t="s">
        <v>166</v>
      </c>
      <c r="C56" s="5">
        <v>126500</v>
      </c>
      <c r="D56" s="5">
        <v>147200</v>
      </c>
      <c r="E56" s="5">
        <v>114900</v>
      </c>
      <c r="F56" s="5">
        <v>102400</v>
      </c>
      <c r="G56" s="5">
        <v>91500</v>
      </c>
      <c r="H56" s="5">
        <v>81800</v>
      </c>
    </row>
    <row r="57" spans="2:8" x14ac:dyDescent="0.25">
      <c r="B57" s="4" t="s">
        <v>167</v>
      </c>
      <c r="C57" s="5">
        <v>25200</v>
      </c>
      <c r="D57" s="5">
        <v>28100</v>
      </c>
      <c r="E57" s="5">
        <v>21100</v>
      </c>
      <c r="F57" s="5">
        <v>18100</v>
      </c>
      <c r="G57" s="5">
        <v>15900</v>
      </c>
      <c r="H57" s="5">
        <v>14400</v>
      </c>
    </row>
    <row r="58" spans="2:8" x14ac:dyDescent="0.25">
      <c r="B58" s="4" t="s">
        <v>168</v>
      </c>
      <c r="C58" s="5">
        <v>400</v>
      </c>
      <c r="D58" s="5">
        <v>500</v>
      </c>
      <c r="E58" s="5">
        <v>300</v>
      </c>
      <c r="F58" s="5">
        <v>300</v>
      </c>
      <c r="G58" s="5">
        <v>200</v>
      </c>
      <c r="H58" s="5">
        <v>200</v>
      </c>
    </row>
    <row r="59" spans="2:8" x14ac:dyDescent="0.25">
      <c r="B59" s="4" t="s">
        <v>169</v>
      </c>
      <c r="C59" s="5">
        <v>36500</v>
      </c>
      <c r="D59" s="5">
        <v>42000</v>
      </c>
      <c r="E59" s="5">
        <v>30500</v>
      </c>
      <c r="F59" s="5">
        <v>25700</v>
      </c>
      <c r="G59" s="5">
        <v>23500</v>
      </c>
      <c r="H59" s="5">
        <v>21100</v>
      </c>
    </row>
    <row r="60" spans="2:8" x14ac:dyDescent="0.25">
      <c r="B60" s="4" t="s">
        <v>170</v>
      </c>
      <c r="C60" s="5">
        <v>3700</v>
      </c>
      <c r="D60" s="5">
        <v>4000</v>
      </c>
      <c r="E60" s="5">
        <v>2700</v>
      </c>
      <c r="F60" s="5">
        <v>2200</v>
      </c>
      <c r="G60" s="5">
        <v>2000</v>
      </c>
      <c r="H60" s="5">
        <v>1700</v>
      </c>
    </row>
    <row r="61" spans="2:8" x14ac:dyDescent="0.25">
      <c r="B61" s="4" t="s">
        <v>69</v>
      </c>
      <c r="C61" s="5">
        <v>996700</v>
      </c>
      <c r="D61" s="5">
        <v>1064600</v>
      </c>
      <c r="E61" s="5">
        <v>749300</v>
      </c>
      <c r="F61" s="5">
        <v>635800</v>
      </c>
      <c r="G61" s="5">
        <v>565600</v>
      </c>
      <c r="H61" s="5">
        <v>507800</v>
      </c>
    </row>
    <row r="66" spans="2:8" ht="15.75" x14ac:dyDescent="0.25">
      <c r="B66" s="32" t="s">
        <v>88</v>
      </c>
    </row>
    <row r="67" spans="2:8" x14ac:dyDescent="0.25">
      <c r="B67" s="7" t="s">
        <v>68</v>
      </c>
      <c r="C67" s="4" t="s">
        <v>105</v>
      </c>
      <c r="D67" s="4" t="s">
        <v>84</v>
      </c>
      <c r="E67" t="s">
        <v>112</v>
      </c>
      <c r="F67" t="s">
        <v>171</v>
      </c>
      <c r="G67" t="s">
        <v>973</v>
      </c>
      <c r="H67" t="s">
        <v>985</v>
      </c>
    </row>
    <row r="68" spans="2:8" x14ac:dyDescent="0.25">
      <c r="B68" s="4" t="s">
        <v>93</v>
      </c>
      <c r="C68" s="5">
        <v>679600</v>
      </c>
      <c r="D68" s="5">
        <v>752000</v>
      </c>
      <c r="E68" s="5">
        <v>300400</v>
      </c>
      <c r="F68" s="5">
        <v>204400</v>
      </c>
      <c r="G68" s="5">
        <v>162900</v>
      </c>
      <c r="H68" s="5">
        <v>130700</v>
      </c>
    </row>
    <row r="69" spans="2:8" x14ac:dyDescent="0.25">
      <c r="B69" s="4" t="s">
        <v>100</v>
      </c>
      <c r="C69" s="5">
        <v>213400</v>
      </c>
      <c r="D69" s="5">
        <v>296900</v>
      </c>
      <c r="E69" s="5">
        <v>251100</v>
      </c>
      <c r="F69" s="5">
        <v>192200</v>
      </c>
      <c r="G69" s="5">
        <v>89100</v>
      </c>
      <c r="H69" s="5">
        <v>62500</v>
      </c>
    </row>
    <row r="70" spans="2:8" x14ac:dyDescent="0.25">
      <c r="B70" s="4" t="s">
        <v>92</v>
      </c>
      <c r="C70" s="5">
        <v>831000</v>
      </c>
      <c r="D70" s="5">
        <v>964400</v>
      </c>
      <c r="E70" s="5">
        <v>465100</v>
      </c>
      <c r="F70" s="5">
        <v>329400</v>
      </c>
      <c r="G70" s="5">
        <v>242100</v>
      </c>
      <c r="H70" s="5">
        <v>188200</v>
      </c>
    </row>
    <row r="71" spans="2:8" x14ac:dyDescent="0.25">
      <c r="B71" s="4" t="s">
        <v>102</v>
      </c>
      <c r="C71" s="5">
        <v>1089600</v>
      </c>
      <c r="D71" s="5">
        <v>415800</v>
      </c>
      <c r="E71" s="5">
        <v>19400</v>
      </c>
      <c r="F71" s="5">
        <v>20900</v>
      </c>
      <c r="G71" s="5">
        <v>23800</v>
      </c>
      <c r="H71" s="5">
        <v>16700</v>
      </c>
    </row>
    <row r="72" spans="2:8" x14ac:dyDescent="0.25">
      <c r="B72" s="4" t="s">
        <v>94</v>
      </c>
      <c r="C72" s="5">
        <v>1609800</v>
      </c>
      <c r="D72" s="5">
        <v>1812000</v>
      </c>
      <c r="E72" s="5">
        <v>850700</v>
      </c>
      <c r="F72" s="5">
        <v>598900</v>
      </c>
      <c r="G72" s="5">
        <v>439300</v>
      </c>
      <c r="H72" s="5">
        <v>356400</v>
      </c>
    </row>
    <row r="73" spans="2:8" x14ac:dyDescent="0.25">
      <c r="B73" s="4" t="s">
        <v>172</v>
      </c>
      <c r="C73" s="5">
        <v>1403300</v>
      </c>
      <c r="D73" s="5">
        <v>1602800</v>
      </c>
      <c r="E73" s="5">
        <v>1108600</v>
      </c>
      <c r="F73" s="5">
        <v>745800</v>
      </c>
      <c r="G73" s="5">
        <v>609000</v>
      </c>
      <c r="H73" s="5">
        <v>601400</v>
      </c>
    </row>
    <row r="74" spans="2:8" x14ac:dyDescent="0.25">
      <c r="B74" s="4" t="s">
        <v>173</v>
      </c>
      <c r="C74" s="5">
        <v>31300</v>
      </c>
      <c r="D74" s="5">
        <v>35800</v>
      </c>
      <c r="E74" s="5">
        <v>16400</v>
      </c>
      <c r="F74" s="5">
        <v>10900</v>
      </c>
      <c r="G74" s="5">
        <v>8100</v>
      </c>
      <c r="H74" s="5">
        <v>6900</v>
      </c>
    </row>
    <row r="75" spans="2:8" x14ac:dyDescent="0.25">
      <c r="B75" s="4" t="s">
        <v>161</v>
      </c>
      <c r="C75" s="5">
        <v>357000</v>
      </c>
      <c r="D75" s="5">
        <v>443000</v>
      </c>
      <c r="E75" s="5">
        <v>341600</v>
      </c>
      <c r="F75" s="5">
        <v>262800</v>
      </c>
      <c r="G75" s="5">
        <v>185700</v>
      </c>
      <c r="H75" s="5">
        <v>159600</v>
      </c>
    </row>
    <row r="76" spans="2:8" x14ac:dyDescent="0.25">
      <c r="B76" s="4" t="s">
        <v>162</v>
      </c>
      <c r="C76" s="5">
        <v>644800</v>
      </c>
      <c r="D76" s="5">
        <v>822300</v>
      </c>
      <c r="E76" s="5">
        <v>576000</v>
      </c>
      <c r="F76" s="5">
        <v>369300</v>
      </c>
      <c r="G76" s="5">
        <v>263300</v>
      </c>
      <c r="H76" s="5">
        <v>213400</v>
      </c>
    </row>
    <row r="77" spans="2:8" x14ac:dyDescent="0.25">
      <c r="B77" s="4" t="s">
        <v>163</v>
      </c>
      <c r="C77" s="5">
        <v>16300</v>
      </c>
      <c r="D77" s="5">
        <v>19600</v>
      </c>
      <c r="E77" s="5">
        <v>5300</v>
      </c>
      <c r="F77" s="5">
        <v>2000</v>
      </c>
      <c r="G77" s="5">
        <v>1300</v>
      </c>
      <c r="H77" s="5">
        <v>900</v>
      </c>
    </row>
    <row r="78" spans="2:8" x14ac:dyDescent="0.25">
      <c r="B78" s="4" t="s">
        <v>174</v>
      </c>
      <c r="C78" s="5">
        <v>62800</v>
      </c>
      <c r="D78" s="5">
        <v>73700</v>
      </c>
      <c r="E78" s="5">
        <v>46800</v>
      </c>
      <c r="F78" s="5">
        <v>33100</v>
      </c>
      <c r="G78" s="5">
        <v>24700</v>
      </c>
      <c r="H78" s="5">
        <v>19100</v>
      </c>
    </row>
    <row r="79" spans="2:8" x14ac:dyDescent="0.25">
      <c r="B79" s="4" t="s">
        <v>164</v>
      </c>
      <c r="C79" s="5">
        <v>332000</v>
      </c>
      <c r="D79" s="5">
        <v>398300</v>
      </c>
      <c r="E79" s="5">
        <v>267400</v>
      </c>
      <c r="F79" s="5">
        <v>194300</v>
      </c>
      <c r="G79" s="5">
        <v>128500</v>
      </c>
      <c r="H79" s="5">
        <v>96900</v>
      </c>
    </row>
    <row r="80" spans="2:8" x14ac:dyDescent="0.25">
      <c r="B80" s="4" t="s">
        <v>175</v>
      </c>
      <c r="C80" s="5">
        <v>168000</v>
      </c>
      <c r="D80" s="5">
        <v>217100</v>
      </c>
      <c r="E80" s="5">
        <v>154400</v>
      </c>
      <c r="F80" s="5">
        <v>124100</v>
      </c>
      <c r="G80" s="5">
        <v>97300</v>
      </c>
      <c r="H80" s="5">
        <v>76900</v>
      </c>
    </row>
    <row r="81" spans="2:8" x14ac:dyDescent="0.25">
      <c r="B81" s="4" t="s">
        <v>165</v>
      </c>
      <c r="C81" s="5">
        <v>12900</v>
      </c>
      <c r="D81" s="5">
        <v>15700</v>
      </c>
      <c r="E81" s="5">
        <v>6300</v>
      </c>
      <c r="F81" s="5">
        <v>3900</v>
      </c>
      <c r="G81" s="5">
        <v>2400</v>
      </c>
      <c r="H81" s="5">
        <v>1600</v>
      </c>
    </row>
    <row r="82" spans="2:8" x14ac:dyDescent="0.25">
      <c r="B82" s="4" t="s">
        <v>166</v>
      </c>
      <c r="C82" s="5">
        <v>495800</v>
      </c>
      <c r="D82" s="5">
        <v>597500</v>
      </c>
      <c r="E82" s="5">
        <v>415700</v>
      </c>
      <c r="F82" s="5">
        <v>304800</v>
      </c>
      <c r="G82" s="5">
        <v>236400</v>
      </c>
      <c r="H82" s="5">
        <v>193300</v>
      </c>
    </row>
    <row r="83" spans="2:8" x14ac:dyDescent="0.25">
      <c r="B83" s="4" t="s">
        <v>167</v>
      </c>
      <c r="C83" s="5">
        <v>128500</v>
      </c>
      <c r="D83" s="5">
        <v>147900</v>
      </c>
      <c r="E83" s="5">
        <v>82200</v>
      </c>
      <c r="F83" s="5">
        <v>58800</v>
      </c>
      <c r="G83" s="5">
        <v>45400</v>
      </c>
      <c r="H83" s="5">
        <v>38000</v>
      </c>
    </row>
    <row r="84" spans="2:8" x14ac:dyDescent="0.25">
      <c r="B84" s="4" t="s">
        <v>168</v>
      </c>
      <c r="C84" s="5">
        <v>4400</v>
      </c>
      <c r="D84" s="5">
        <v>11000</v>
      </c>
      <c r="E84" s="5">
        <v>12100</v>
      </c>
      <c r="F84" s="5">
        <v>9000</v>
      </c>
      <c r="G84" s="5">
        <v>6200</v>
      </c>
      <c r="H84" s="5">
        <v>5000</v>
      </c>
    </row>
    <row r="85" spans="2:8" x14ac:dyDescent="0.25">
      <c r="B85" s="4" t="s">
        <v>169</v>
      </c>
      <c r="C85" s="5">
        <v>303300</v>
      </c>
      <c r="D85" s="5">
        <v>392800</v>
      </c>
      <c r="E85" s="5">
        <v>254200</v>
      </c>
      <c r="F85" s="5">
        <v>189400</v>
      </c>
      <c r="G85" s="5">
        <v>148700</v>
      </c>
      <c r="H85" s="5">
        <v>121600</v>
      </c>
    </row>
    <row r="86" spans="2:8" x14ac:dyDescent="0.25">
      <c r="B86" s="4" t="s">
        <v>170</v>
      </c>
      <c r="C86" s="5">
        <v>36300</v>
      </c>
      <c r="D86" s="5">
        <v>41000</v>
      </c>
      <c r="E86" s="5">
        <v>18900</v>
      </c>
      <c r="F86" s="5">
        <v>12400</v>
      </c>
      <c r="G86" s="5">
        <v>9500</v>
      </c>
      <c r="H86" s="5">
        <v>6800</v>
      </c>
    </row>
    <row r="87" spans="2:8" x14ac:dyDescent="0.25">
      <c r="B87" s="4" t="s">
        <v>69</v>
      </c>
      <c r="C87" s="5">
        <v>8420100</v>
      </c>
      <c r="D87" s="5">
        <v>9059600</v>
      </c>
      <c r="E87" s="5">
        <v>5192600</v>
      </c>
      <c r="F87" s="5">
        <v>3666400</v>
      </c>
      <c r="G87" s="5">
        <v>2723700</v>
      </c>
      <c r="H87" s="5">
        <v>2295900</v>
      </c>
    </row>
    <row r="92" spans="2:8" ht="15.75" x14ac:dyDescent="0.25">
      <c r="B92" s="32" t="s">
        <v>89</v>
      </c>
    </row>
    <row r="93" spans="2:8" x14ac:dyDescent="0.25">
      <c r="B93" s="7" t="s">
        <v>68</v>
      </c>
      <c r="C93" s="4" t="s">
        <v>105</v>
      </c>
      <c r="D93" s="4" t="s">
        <v>84</v>
      </c>
      <c r="E93" s="4" t="s">
        <v>112</v>
      </c>
      <c r="F93" s="4" t="s">
        <v>171</v>
      </c>
      <c r="G93" s="4" t="s">
        <v>973</v>
      </c>
      <c r="H93" s="4" t="s">
        <v>985</v>
      </c>
    </row>
    <row r="94" spans="2:8" x14ac:dyDescent="0.25">
      <c r="B94" s="4" t="s">
        <v>93</v>
      </c>
      <c r="C94" s="16">
        <v>1760</v>
      </c>
      <c r="D94" s="16">
        <v>2607</v>
      </c>
      <c r="E94" s="16">
        <v>2931</v>
      </c>
      <c r="F94" s="16">
        <v>3535</v>
      </c>
      <c r="G94" s="16">
        <v>3682</v>
      </c>
      <c r="H94" s="16">
        <v>3810</v>
      </c>
    </row>
    <row r="95" spans="2:8" x14ac:dyDescent="0.25">
      <c r="B95" s="4" t="s">
        <v>100</v>
      </c>
      <c r="C95" s="16">
        <v>363</v>
      </c>
      <c r="D95" s="16">
        <v>673</v>
      </c>
      <c r="E95" s="16">
        <v>864</v>
      </c>
      <c r="F95" s="16">
        <v>1198</v>
      </c>
      <c r="G95" s="16">
        <v>1261</v>
      </c>
      <c r="H95" s="16">
        <v>1325</v>
      </c>
    </row>
    <row r="96" spans="2:8" x14ac:dyDescent="0.25">
      <c r="B96" s="4" t="s">
        <v>92</v>
      </c>
      <c r="C96" s="16">
        <v>2111</v>
      </c>
      <c r="D96" s="16">
        <v>3340</v>
      </c>
      <c r="E96" s="16">
        <v>3840</v>
      </c>
      <c r="F96" s="16">
        <v>4789</v>
      </c>
      <c r="G96" s="16">
        <v>5024</v>
      </c>
      <c r="H96" s="16">
        <v>5223</v>
      </c>
    </row>
    <row r="97" spans="2:8" x14ac:dyDescent="0.25">
      <c r="B97" s="4" t="s">
        <v>102</v>
      </c>
      <c r="C97" s="16">
        <v>1237</v>
      </c>
      <c r="D97" s="16">
        <v>154</v>
      </c>
      <c r="E97" s="16">
        <v>239</v>
      </c>
      <c r="F97" s="16">
        <v>100</v>
      </c>
      <c r="G97" s="16">
        <v>115</v>
      </c>
      <c r="H97" s="16">
        <v>130</v>
      </c>
    </row>
    <row r="98" spans="2:8" x14ac:dyDescent="0.25">
      <c r="B98" s="4" t="s">
        <v>94</v>
      </c>
      <c r="C98" s="16">
        <v>3342</v>
      </c>
      <c r="D98" s="16">
        <v>5269</v>
      </c>
      <c r="E98" s="16">
        <v>6071</v>
      </c>
      <c r="F98" s="16">
        <v>7369</v>
      </c>
      <c r="G98" s="16">
        <v>7695</v>
      </c>
      <c r="H98" s="16">
        <v>7962</v>
      </c>
    </row>
    <row r="99" spans="2:8" x14ac:dyDescent="0.25">
      <c r="B99" s="4" t="s">
        <v>172</v>
      </c>
      <c r="C99" s="16">
        <v>2595</v>
      </c>
      <c r="D99" s="16">
        <v>4131</v>
      </c>
      <c r="E99" s="16">
        <v>4773</v>
      </c>
      <c r="F99" s="16">
        <v>6175</v>
      </c>
      <c r="G99" s="16">
        <v>6506</v>
      </c>
      <c r="H99" s="16">
        <v>6890</v>
      </c>
    </row>
    <row r="100" spans="2:8" x14ac:dyDescent="0.25">
      <c r="B100" s="4" t="s">
        <v>173</v>
      </c>
      <c r="C100" s="16">
        <v>57</v>
      </c>
      <c r="D100" s="16">
        <v>86</v>
      </c>
      <c r="E100" s="16">
        <v>96</v>
      </c>
      <c r="F100" s="16">
        <v>120</v>
      </c>
      <c r="G100" s="16">
        <v>125</v>
      </c>
      <c r="H100" s="16">
        <v>130</v>
      </c>
    </row>
    <row r="101" spans="2:8" x14ac:dyDescent="0.25">
      <c r="B101" s="4" t="s">
        <v>161</v>
      </c>
      <c r="C101" s="16">
        <v>653</v>
      </c>
      <c r="D101" s="16">
        <v>1138</v>
      </c>
      <c r="E101" s="16">
        <v>1339</v>
      </c>
      <c r="F101" s="16">
        <v>1741</v>
      </c>
      <c r="G101" s="16">
        <v>1853</v>
      </c>
      <c r="H101" s="16">
        <v>1974</v>
      </c>
    </row>
    <row r="102" spans="2:8" x14ac:dyDescent="0.25">
      <c r="B102" s="4" t="s">
        <v>162</v>
      </c>
      <c r="C102" s="16">
        <v>1342</v>
      </c>
      <c r="D102" s="16">
        <v>2312</v>
      </c>
      <c r="E102" s="16">
        <v>2806</v>
      </c>
      <c r="F102" s="16">
        <v>3688</v>
      </c>
      <c r="G102" s="16">
        <v>3922</v>
      </c>
      <c r="H102" s="16">
        <v>4122</v>
      </c>
    </row>
    <row r="103" spans="2:8" x14ac:dyDescent="0.25">
      <c r="B103" s="4" t="s">
        <v>163</v>
      </c>
      <c r="C103" s="16">
        <v>39</v>
      </c>
      <c r="D103" s="16">
        <v>64</v>
      </c>
      <c r="E103" s="16">
        <v>85</v>
      </c>
      <c r="F103" s="16">
        <v>91</v>
      </c>
      <c r="G103" s="16">
        <v>92</v>
      </c>
      <c r="H103" s="16">
        <v>97</v>
      </c>
    </row>
    <row r="104" spans="2:8" x14ac:dyDescent="0.25">
      <c r="B104" s="4" t="s">
        <v>174</v>
      </c>
      <c r="C104" s="16">
        <v>153</v>
      </c>
      <c r="D104" s="16">
        <v>246</v>
      </c>
      <c r="E104" s="16">
        <v>276</v>
      </c>
      <c r="F104" s="16">
        <v>360</v>
      </c>
      <c r="G104" s="16">
        <v>382</v>
      </c>
      <c r="H104" s="16">
        <v>399</v>
      </c>
    </row>
    <row r="105" spans="2:8" x14ac:dyDescent="0.25">
      <c r="B105" s="4" t="s">
        <v>164</v>
      </c>
      <c r="C105" s="16">
        <v>547</v>
      </c>
      <c r="D105" s="16">
        <v>897</v>
      </c>
      <c r="E105" s="16">
        <v>1065</v>
      </c>
      <c r="F105" s="16">
        <v>1440</v>
      </c>
      <c r="G105" s="16">
        <v>1523</v>
      </c>
      <c r="H105" s="16">
        <v>1587</v>
      </c>
    </row>
    <row r="106" spans="2:8" x14ac:dyDescent="0.25">
      <c r="B106" s="4" t="s">
        <v>175</v>
      </c>
      <c r="C106" s="16">
        <v>420</v>
      </c>
      <c r="D106" s="16">
        <v>728</v>
      </c>
      <c r="E106" s="16">
        <v>843</v>
      </c>
      <c r="F106" s="16">
        <v>1163</v>
      </c>
      <c r="G106" s="16">
        <v>1247</v>
      </c>
      <c r="H106" s="16">
        <v>1316</v>
      </c>
    </row>
    <row r="107" spans="2:8" x14ac:dyDescent="0.25">
      <c r="B107" s="4" t="s">
        <v>165</v>
      </c>
      <c r="C107" s="16">
        <v>40</v>
      </c>
      <c r="D107" s="16">
        <v>64</v>
      </c>
      <c r="E107" s="16">
        <v>77</v>
      </c>
      <c r="F107" s="16">
        <v>93</v>
      </c>
      <c r="G107" s="16">
        <v>97</v>
      </c>
      <c r="H107" s="16">
        <v>99</v>
      </c>
    </row>
    <row r="108" spans="2:8" x14ac:dyDescent="0.25">
      <c r="B108" s="4" t="s">
        <v>166</v>
      </c>
      <c r="C108" s="16">
        <v>1175</v>
      </c>
      <c r="D108" s="16">
        <v>1909</v>
      </c>
      <c r="E108" s="16">
        <v>2203</v>
      </c>
      <c r="F108" s="16">
        <v>2992</v>
      </c>
      <c r="G108" s="16">
        <v>3197</v>
      </c>
      <c r="H108" s="16">
        <v>3355</v>
      </c>
    </row>
    <row r="109" spans="2:8" x14ac:dyDescent="0.25">
      <c r="B109" s="4" t="s">
        <v>167</v>
      </c>
      <c r="C109" s="16">
        <v>300</v>
      </c>
      <c r="D109" s="16">
        <v>489</v>
      </c>
      <c r="E109" s="16">
        <v>543</v>
      </c>
      <c r="F109" s="16">
        <v>684</v>
      </c>
      <c r="G109" s="16">
        <v>721</v>
      </c>
      <c r="H109" s="16">
        <v>753</v>
      </c>
    </row>
    <row r="110" spans="2:8" x14ac:dyDescent="0.25">
      <c r="B110" s="4" t="s">
        <v>168</v>
      </c>
      <c r="C110" s="16">
        <v>5</v>
      </c>
      <c r="D110" s="16">
        <v>41</v>
      </c>
      <c r="E110" s="16">
        <v>65</v>
      </c>
      <c r="F110" s="16">
        <v>43</v>
      </c>
      <c r="G110" s="16">
        <v>47</v>
      </c>
      <c r="H110" s="16">
        <v>54</v>
      </c>
    </row>
    <row r="111" spans="2:8" x14ac:dyDescent="0.25">
      <c r="B111" s="4" t="s">
        <v>169</v>
      </c>
      <c r="C111" s="16">
        <v>736</v>
      </c>
      <c r="D111" s="16">
        <v>1340</v>
      </c>
      <c r="E111" s="16">
        <v>1680</v>
      </c>
      <c r="F111" s="16">
        <v>2194</v>
      </c>
      <c r="G111" s="16">
        <v>2389</v>
      </c>
      <c r="H111" s="16">
        <v>2539</v>
      </c>
    </row>
    <row r="112" spans="2:8" x14ac:dyDescent="0.25">
      <c r="B112" s="4" t="s">
        <v>170</v>
      </c>
      <c r="C112" s="16">
        <v>87</v>
      </c>
      <c r="D112" s="16">
        <v>143</v>
      </c>
      <c r="E112" s="16">
        <v>168</v>
      </c>
      <c r="F112" s="16">
        <v>212</v>
      </c>
      <c r="G112" s="16">
        <v>222</v>
      </c>
      <c r="H112" s="16">
        <v>229</v>
      </c>
    </row>
    <row r="113" spans="2:8" x14ac:dyDescent="0.25">
      <c r="B113" s="4" t="s">
        <v>69</v>
      </c>
      <c r="C113" s="16">
        <v>16962</v>
      </c>
      <c r="D113" s="16">
        <v>25631</v>
      </c>
      <c r="E113" s="16">
        <v>29964</v>
      </c>
      <c r="F113" s="16">
        <v>37987</v>
      </c>
      <c r="G113" s="16">
        <v>40100</v>
      </c>
      <c r="H113" s="16">
        <v>41994</v>
      </c>
    </row>
  </sheetData>
  <pageMargins left="0.7" right="0.7" top="0.75" bottom="0.75" header="0.3" footer="0.3"/>
  <pageSetup paperSize="9" orientation="portrait"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3A6D0-3B0F-4EEF-AE97-653F221BBE9C}">
  <sheetPr codeName="Sheet5"/>
  <dimension ref="B1:T83"/>
  <sheetViews>
    <sheetView zoomScale="80" zoomScaleNormal="80" workbookViewId="0"/>
  </sheetViews>
  <sheetFormatPr defaultRowHeight="15" x14ac:dyDescent="0.25"/>
  <cols>
    <col min="2" max="2" width="35.85546875" bestFit="1" customWidth="1"/>
    <col min="3" max="3" width="24.7109375" bestFit="1" customWidth="1"/>
    <col min="4" max="4" width="23.85546875" bestFit="1" customWidth="1"/>
    <col min="5" max="7" width="10.5703125" bestFit="1" customWidth="1"/>
    <col min="8" max="10" width="10.5703125" customWidth="1"/>
    <col min="12" max="12" width="16.140625" bestFit="1" customWidth="1"/>
    <col min="14" max="14" width="17.140625" bestFit="1" customWidth="1"/>
    <col min="15" max="15" width="8.140625" bestFit="1" customWidth="1"/>
  </cols>
  <sheetData>
    <row r="1" spans="2:10" ht="42" x14ac:dyDescent="0.25">
      <c r="B1" s="6" t="s">
        <v>67</v>
      </c>
    </row>
    <row r="2" spans="2:10" x14ac:dyDescent="0.25">
      <c r="E2" s="4">
        <v>3</v>
      </c>
      <c r="F2" s="4">
        <v>4</v>
      </c>
      <c r="G2" s="4">
        <v>5</v>
      </c>
      <c r="H2" s="4">
        <v>6</v>
      </c>
      <c r="I2" s="4">
        <v>7</v>
      </c>
      <c r="J2" s="4">
        <v>8</v>
      </c>
    </row>
    <row r="3" spans="2:10" ht="18.75" x14ac:dyDescent="0.25">
      <c r="B3" s="8" t="s">
        <v>70</v>
      </c>
      <c r="C3" s="10" t="s">
        <v>75</v>
      </c>
      <c r="D3" s="10" t="s">
        <v>74</v>
      </c>
      <c r="E3" s="13">
        <v>43952</v>
      </c>
      <c r="F3" s="13">
        <v>43983</v>
      </c>
      <c r="G3" s="13">
        <v>44013</v>
      </c>
      <c r="H3" s="13">
        <v>44044</v>
      </c>
      <c r="I3" s="13">
        <v>44075</v>
      </c>
      <c r="J3" s="13">
        <v>44105</v>
      </c>
    </row>
    <row r="4" spans="2:10" x14ac:dyDescent="0.25">
      <c r="B4" s="9" t="s">
        <v>71</v>
      </c>
      <c r="C4" s="11" t="s">
        <v>64</v>
      </c>
      <c r="D4" s="11" t="str">
        <f>VLOOKUP($C4,PIVOTS!$B$5:$D$36,2,FALSE)</f>
        <v>Medway</v>
      </c>
      <c r="E4" s="12">
        <f>VLOOKUP($C4,PIVOTS!$B$5:$I$36,E$2,FALSE)</f>
        <v>30700</v>
      </c>
      <c r="F4" s="12">
        <f>VLOOKUP($C4,PIVOTS!$B$5:$I$36,F$2,FALSE)</f>
        <v>35300</v>
      </c>
      <c r="G4" s="12">
        <f>VLOOKUP($C4,PIVOTS!$B$5:$I$36,G$2,FALSE)</f>
        <v>18200</v>
      </c>
      <c r="H4" s="12">
        <f>VLOOKUP($C4,PIVOTS!$B$5:$I$36,H$2,FALSE)</f>
        <v>13100</v>
      </c>
      <c r="I4" s="12">
        <f>VLOOKUP($C4,PIVOTS!$B$5:$I$36,I$2,FALSE)</f>
        <v>9800</v>
      </c>
      <c r="J4" s="12">
        <f>VLOOKUP($C4,PIVOTS!$B$5:$I$36,J$2,FALSE)</f>
        <v>7800</v>
      </c>
    </row>
    <row r="5" spans="2:10" x14ac:dyDescent="0.25">
      <c r="B5" s="9" t="s">
        <v>73</v>
      </c>
      <c r="C5" s="11" t="s">
        <v>5</v>
      </c>
      <c r="D5" s="11" t="str">
        <f>VLOOKUP($C5,PIVOTS!$B$5:$D$36,2,FALSE)</f>
        <v>Thurrock</v>
      </c>
      <c r="E5" s="12">
        <f>VLOOKUP($C5,PIVOTS!$B$5:$I$36,E$2,FALSE)</f>
        <v>21600</v>
      </c>
      <c r="F5" s="12">
        <f>VLOOKUP($C5,PIVOTS!$B$5:$I$36,F$2,FALSE)</f>
        <v>25600</v>
      </c>
      <c r="G5" s="12">
        <f>VLOOKUP($C5,PIVOTS!$B$5:$I$36,G$2,FALSE)</f>
        <v>13800</v>
      </c>
      <c r="H5" s="12">
        <f>VLOOKUP($C5,PIVOTS!$B$5:$I$36,H$2,FALSE)</f>
        <v>10300</v>
      </c>
      <c r="I5" s="12">
        <f>VLOOKUP($C5,PIVOTS!$B$5:$I$36,I$2,FALSE)</f>
        <v>7800</v>
      </c>
      <c r="J5" s="12">
        <f>VLOOKUP($C5,PIVOTS!$B$5:$I$36,J$2,FALSE)</f>
        <v>6400</v>
      </c>
    </row>
    <row r="6" spans="2:10" x14ac:dyDescent="0.25">
      <c r="B6" s="9" t="s">
        <v>7</v>
      </c>
      <c r="C6" s="11" t="s">
        <v>6</v>
      </c>
      <c r="D6" s="11" t="str">
        <f>VLOOKUP($C6,PIVOTS!$B$5:$D$36,2,FALSE)</f>
        <v>Basildon</v>
      </c>
      <c r="E6" s="12">
        <f>VLOOKUP($C6,PIVOTS!$B$5:$I$36,E$2,FALSE)</f>
        <v>22100</v>
      </c>
      <c r="F6" s="12">
        <f>VLOOKUP($C6,PIVOTS!$B$5:$I$36,F$2,FALSE)</f>
        <v>26100</v>
      </c>
      <c r="G6" s="12">
        <f>VLOOKUP($C6,PIVOTS!$B$5:$I$36,G$2,FALSE)</f>
        <v>13500</v>
      </c>
      <c r="H6" s="12">
        <f>VLOOKUP($C6,PIVOTS!$B$5:$I$36,H$2,FALSE)</f>
        <v>9900</v>
      </c>
      <c r="I6" s="12">
        <f>VLOOKUP($C6,PIVOTS!$B$5:$I$36,I$2,FALSE)</f>
        <v>7700</v>
      </c>
      <c r="J6" s="12">
        <f>VLOOKUP($C6,PIVOTS!$B$5:$I$36,J$2,FALSE)</f>
        <v>6400</v>
      </c>
    </row>
    <row r="7" spans="2:10" x14ac:dyDescent="0.25">
      <c r="B7" s="9" t="s">
        <v>19</v>
      </c>
      <c r="C7" s="11" t="s">
        <v>18</v>
      </c>
      <c r="D7" s="11" t="str">
        <f>VLOOKUP($C7,PIVOTS!$B$5:$D$36,2,FALSE)</f>
        <v>Epping Forest</v>
      </c>
      <c r="E7" s="12">
        <f>VLOOKUP($C7,PIVOTS!$B$5:$I$36,E$2,FALSE)</f>
        <v>16700</v>
      </c>
      <c r="F7" s="12">
        <f>VLOOKUP($C7,PIVOTS!$B$5:$I$36,F$2,FALSE)</f>
        <v>19300</v>
      </c>
      <c r="G7" s="12">
        <f>VLOOKUP($C7,PIVOTS!$B$5:$I$36,G$2,FALSE)</f>
        <v>11800</v>
      </c>
      <c r="H7" s="12">
        <f>VLOOKUP($C7,PIVOTS!$B$5:$I$36,H$2,FALSE)</f>
        <v>9300</v>
      </c>
      <c r="I7" s="12">
        <f>VLOOKUP($C7,PIVOTS!$B$5:$I$36,I$2,FALSE)</f>
        <v>7400</v>
      </c>
      <c r="J7" s="12">
        <f>VLOOKUP($C7,PIVOTS!$B$5:$I$36,J$2,FALSE)</f>
        <v>6300</v>
      </c>
    </row>
    <row r="8" spans="2:10" x14ac:dyDescent="0.25">
      <c r="B8" s="9" t="s">
        <v>15</v>
      </c>
      <c r="C8" s="11" t="s">
        <v>14</v>
      </c>
      <c r="D8" s="11" t="str">
        <f>VLOOKUP($C8,PIVOTS!$B$5:$D$36,2,FALSE)</f>
        <v>Chelmsford</v>
      </c>
      <c r="E8" s="12">
        <f>VLOOKUP($C8,PIVOTS!$B$5:$I$36,E$2,FALSE)</f>
        <v>20300</v>
      </c>
      <c r="F8" s="12">
        <f>VLOOKUP($C8,PIVOTS!$B$5:$I$36,F$2,FALSE)</f>
        <v>24200</v>
      </c>
      <c r="G8" s="12">
        <f>VLOOKUP($C8,PIVOTS!$B$5:$I$36,G$2,FALSE)</f>
        <v>13400</v>
      </c>
      <c r="H8" s="12">
        <f>VLOOKUP($C8,PIVOTS!$B$5:$I$36,H$2,FALSE)</f>
        <v>9900</v>
      </c>
      <c r="I8" s="12">
        <f>VLOOKUP($C8,PIVOTS!$B$5:$I$36,I$2,FALSE)</f>
        <v>7500</v>
      </c>
      <c r="J8" s="12">
        <f>VLOOKUP($C8,PIVOTS!$B$5:$I$36,J$2,FALSE)</f>
        <v>6100</v>
      </c>
    </row>
    <row r="9" spans="2:10" x14ac:dyDescent="0.25">
      <c r="B9" s="9" t="s">
        <v>72</v>
      </c>
      <c r="C9" s="11" t="s">
        <v>4</v>
      </c>
      <c r="D9" s="11" t="str">
        <f>VLOOKUP($C9,PIVOTS!$B$5:$D$36,2,FALSE)</f>
        <v>Southend-on-Sea</v>
      </c>
      <c r="E9" s="12">
        <f>VLOOKUP($C9,PIVOTS!$B$5:$I$36,E$2,FALSE)</f>
        <v>20200</v>
      </c>
      <c r="F9" s="12">
        <f>VLOOKUP($C9,PIVOTS!$B$5:$I$36,F$2,FALSE)</f>
        <v>23300</v>
      </c>
      <c r="G9" s="12">
        <f>VLOOKUP($C9,PIVOTS!$B$5:$I$36,G$2,FALSE)</f>
        <v>12800</v>
      </c>
      <c r="H9" s="12">
        <f>VLOOKUP($C9,PIVOTS!$B$5:$I$36,H$2,FALSE)</f>
        <v>9200</v>
      </c>
      <c r="I9" s="12">
        <f>VLOOKUP($C9,PIVOTS!$B$5:$I$36,I$2,FALSE)</f>
        <v>7400</v>
      </c>
      <c r="J9" s="12">
        <f>VLOOKUP($C9,PIVOTS!$B$5:$I$36,J$2,FALSE)</f>
        <v>5900</v>
      </c>
    </row>
    <row r="10" spans="2:10" x14ac:dyDescent="0.25">
      <c r="B10" s="9" t="s">
        <v>9</v>
      </c>
      <c r="C10" s="11" t="s">
        <v>8</v>
      </c>
      <c r="D10" s="11" t="str">
        <f>VLOOKUP($C10,PIVOTS!$B$5:$D$36,2,FALSE)</f>
        <v>Braintree</v>
      </c>
      <c r="E10" s="12">
        <f>VLOOKUP($C10,PIVOTS!$B$5:$I$36,E$2,FALSE)</f>
        <v>20500</v>
      </c>
      <c r="F10" s="12">
        <f>VLOOKUP($C10,PIVOTS!$B$5:$I$36,F$2,FALSE)</f>
        <v>23500</v>
      </c>
      <c r="G10" s="12">
        <f>VLOOKUP($C10,PIVOTS!$B$5:$I$36,G$2,FALSE)</f>
        <v>12600</v>
      </c>
      <c r="H10" s="12">
        <f>VLOOKUP($C10,PIVOTS!$B$5:$I$36,H$2,FALSE)</f>
        <v>9300</v>
      </c>
      <c r="I10" s="12">
        <f>VLOOKUP($C10,PIVOTS!$B$5:$I$36,I$2,FALSE)</f>
        <v>7300</v>
      </c>
      <c r="J10" s="12">
        <f>VLOOKUP($C10,PIVOTS!$B$5:$I$36,J$2,FALSE)</f>
        <v>5800</v>
      </c>
    </row>
    <row r="11" spans="2:10" x14ac:dyDescent="0.25">
      <c r="B11" s="9" t="s">
        <v>51</v>
      </c>
      <c r="C11" s="11" t="s">
        <v>50</v>
      </c>
      <c r="D11" s="11" t="str">
        <f>VLOOKUP($C11,PIVOTS!$B$5:$D$36,2,FALSE)</f>
        <v>Maidstone</v>
      </c>
      <c r="E11" s="12">
        <f>VLOOKUP($C11,PIVOTS!$B$5:$I$36,E$2,FALSE)</f>
        <v>19700</v>
      </c>
      <c r="F11" s="12">
        <f>VLOOKUP($C11,PIVOTS!$B$5:$I$36,F$2,FALSE)</f>
        <v>22600</v>
      </c>
      <c r="G11" s="12">
        <f>VLOOKUP($C11,PIVOTS!$B$5:$I$36,G$2,FALSE)</f>
        <v>12200</v>
      </c>
      <c r="H11" s="12">
        <f>VLOOKUP($C11,PIVOTS!$B$5:$I$36,H$2,FALSE)</f>
        <v>9000</v>
      </c>
      <c r="I11" s="12">
        <f>VLOOKUP($C11,PIVOTS!$B$5:$I$36,I$2,FALSE)</f>
        <v>6700</v>
      </c>
      <c r="J11" s="12">
        <f>VLOOKUP($C11,PIVOTS!$B$5:$I$36,J$2,FALSE)</f>
        <v>5600</v>
      </c>
    </row>
    <row r="12" spans="2:10" x14ac:dyDescent="0.25">
      <c r="B12" s="9" t="s">
        <v>17</v>
      </c>
      <c r="C12" s="11" t="s">
        <v>16</v>
      </c>
      <c r="D12" s="11" t="str">
        <f>VLOOKUP($C12,PIVOTS!$B$5:$D$36,2,FALSE)</f>
        <v>Colchester</v>
      </c>
      <c r="E12" s="12">
        <f>VLOOKUP($C12,PIVOTS!$B$5:$I$36,E$2,FALSE)</f>
        <v>21600</v>
      </c>
      <c r="F12" s="12">
        <f>VLOOKUP($C12,PIVOTS!$B$5:$I$36,F$2,FALSE)</f>
        <v>25400</v>
      </c>
      <c r="G12" s="12">
        <f>VLOOKUP($C12,PIVOTS!$B$5:$I$36,G$2,FALSE)</f>
        <v>13200</v>
      </c>
      <c r="H12" s="12">
        <f>VLOOKUP($C12,PIVOTS!$B$5:$I$36,H$2,FALSE)</f>
        <v>9300</v>
      </c>
      <c r="I12" s="12">
        <f>VLOOKUP($C12,PIVOTS!$B$5:$I$36,I$2,FALSE)</f>
        <v>6800</v>
      </c>
      <c r="J12" s="12">
        <f>VLOOKUP($C12,PIVOTS!$B$5:$I$36,J$2,FALSE)</f>
        <v>5400</v>
      </c>
    </row>
    <row r="13" spans="2:10" x14ac:dyDescent="0.25">
      <c r="B13" s="9" t="s">
        <v>39</v>
      </c>
      <c r="C13" s="11" t="s">
        <v>38</v>
      </c>
      <c r="D13" s="11" t="str">
        <f>VLOOKUP($C13,PIVOTS!$B$5:$D$36,2,FALSE)</f>
        <v>Wealden</v>
      </c>
      <c r="E13" s="12">
        <f>VLOOKUP($C13,PIVOTS!$B$5:$I$36,E$2,FALSE)</f>
        <v>17700</v>
      </c>
      <c r="F13" s="12">
        <f>VLOOKUP($C13,PIVOTS!$B$5:$I$36,F$2,FALSE)</f>
        <v>20400</v>
      </c>
      <c r="G13" s="12">
        <f>VLOOKUP($C13,PIVOTS!$B$5:$I$36,G$2,FALSE)</f>
        <v>11500</v>
      </c>
      <c r="H13" s="12">
        <f>VLOOKUP($C13,PIVOTS!$B$5:$I$36,H$2,FALSE)</f>
        <v>8300</v>
      </c>
      <c r="I13" s="12">
        <f>VLOOKUP($C13,PIVOTS!$B$5:$I$36,I$2,FALSE)</f>
        <v>6000</v>
      </c>
      <c r="J13" s="12">
        <f>VLOOKUP($C13,PIVOTS!$B$5:$I$36,J$2,FALSE)</f>
        <v>4800</v>
      </c>
    </row>
    <row r="14" spans="2:10" x14ac:dyDescent="0.25">
      <c r="B14" s="9" t="s">
        <v>45</v>
      </c>
      <c r="C14" s="11" t="s">
        <v>44</v>
      </c>
      <c r="D14" s="11" t="str">
        <f>VLOOKUP($C14,PIVOTS!$B$5:$D$36,2,FALSE)</f>
        <v>Dartford</v>
      </c>
      <c r="E14" s="12">
        <f>VLOOKUP($C14,PIVOTS!$B$5:$I$36,E$2,FALSE)</f>
        <v>13400</v>
      </c>
      <c r="F14" s="12">
        <f>VLOOKUP($C14,PIVOTS!$B$5:$I$36,F$2,FALSE)</f>
        <v>16000</v>
      </c>
      <c r="G14" s="12">
        <f>VLOOKUP($C14,PIVOTS!$B$5:$I$36,G$2,FALSE)</f>
        <v>8800</v>
      </c>
      <c r="H14" s="12">
        <f>VLOOKUP($C14,PIVOTS!$B$5:$I$36,H$2,FALSE)</f>
        <v>6700</v>
      </c>
      <c r="I14" s="12">
        <f>VLOOKUP($C14,PIVOTS!$B$5:$I$36,I$2,FALSE)</f>
        <v>5200</v>
      </c>
      <c r="J14" s="12">
        <f>VLOOKUP($C14,PIVOTS!$B$5:$I$36,J$2,FALSE)</f>
        <v>4300</v>
      </c>
    </row>
    <row r="15" spans="2:10" x14ac:dyDescent="0.25">
      <c r="B15" s="9" t="s">
        <v>61</v>
      </c>
      <c r="C15" s="11" t="s">
        <v>60</v>
      </c>
      <c r="D15" s="11" t="str">
        <f>VLOOKUP($C15,PIVOTS!$B$5:$D$36,2,FALSE)</f>
        <v>Tonbridge and Malling</v>
      </c>
      <c r="E15" s="12">
        <f>VLOOKUP($C15,PIVOTS!$B$5:$I$36,E$2,FALSE)</f>
        <v>14700</v>
      </c>
      <c r="F15" s="12">
        <f>VLOOKUP($C15,PIVOTS!$B$5:$I$36,F$2,FALSE)</f>
        <v>17200</v>
      </c>
      <c r="G15" s="12">
        <f>VLOOKUP($C15,PIVOTS!$B$5:$I$36,G$2,FALSE)</f>
        <v>9500</v>
      </c>
      <c r="H15" s="12">
        <f>VLOOKUP($C15,PIVOTS!$B$5:$I$36,H$2,FALSE)</f>
        <v>7200</v>
      </c>
      <c r="I15" s="12">
        <f>VLOOKUP($C15,PIVOTS!$B$5:$I$36,I$2,FALSE)</f>
        <v>5100</v>
      </c>
      <c r="J15" s="12">
        <f>VLOOKUP($C15,PIVOTS!$B$5:$I$36,J$2,FALSE)</f>
        <v>4200</v>
      </c>
    </row>
    <row r="16" spans="2:10" x14ac:dyDescent="0.25">
      <c r="B16" s="9" t="s">
        <v>41</v>
      </c>
      <c r="C16" s="11" t="s">
        <v>40</v>
      </c>
      <c r="D16" s="11" t="str">
        <f>VLOOKUP($C16,PIVOTS!$B$5:$D$36,2,FALSE)</f>
        <v>Ashford</v>
      </c>
      <c r="E16" s="12">
        <f>VLOOKUP($C16,PIVOTS!$B$5:$I$36,E$2,FALSE)</f>
        <v>15300</v>
      </c>
      <c r="F16" s="12">
        <f>VLOOKUP($C16,PIVOTS!$B$5:$I$36,F$2,FALSE)</f>
        <v>17400</v>
      </c>
      <c r="G16" s="12">
        <f>VLOOKUP($C16,PIVOTS!$B$5:$I$36,G$2,FALSE)</f>
        <v>9500</v>
      </c>
      <c r="H16" s="12">
        <f>VLOOKUP($C16,PIVOTS!$B$5:$I$36,H$2,FALSE)</f>
        <v>6800</v>
      </c>
      <c r="I16" s="12">
        <f>VLOOKUP($C16,PIVOTS!$B$5:$I$36,I$2,FALSE)</f>
        <v>5100</v>
      </c>
      <c r="J16" s="12">
        <f>VLOOKUP($C16,PIVOTS!$B$5:$I$36,J$2,FALSE)</f>
        <v>4000</v>
      </c>
    </row>
    <row r="17" spans="2:10" x14ac:dyDescent="0.25">
      <c r="B17" s="9" t="s">
        <v>53</v>
      </c>
      <c r="C17" s="11" t="s">
        <v>52</v>
      </c>
      <c r="D17" s="11" t="str">
        <f>VLOOKUP($C17,PIVOTS!$B$5:$D$36,2,FALSE)</f>
        <v>Sevenoaks</v>
      </c>
      <c r="E17" s="12">
        <f>VLOOKUP($C17,PIVOTS!$B$5:$I$36,E$2,FALSE)</f>
        <v>12900</v>
      </c>
      <c r="F17" s="12">
        <f>VLOOKUP($C17,PIVOTS!$B$5:$I$36,F$2,FALSE)</f>
        <v>15100</v>
      </c>
      <c r="G17" s="12">
        <f>VLOOKUP($C17,PIVOTS!$B$5:$I$36,G$2,FALSE)</f>
        <v>8500</v>
      </c>
      <c r="H17" s="12">
        <f>VLOOKUP($C17,PIVOTS!$B$5:$I$36,H$2,FALSE)</f>
        <v>6600</v>
      </c>
      <c r="I17" s="12">
        <f>VLOOKUP($C17,PIVOTS!$B$5:$I$36,I$2,FALSE)</f>
        <v>4900</v>
      </c>
      <c r="J17" s="12">
        <f>VLOOKUP($C17,PIVOTS!$B$5:$I$36,J$2,FALSE)</f>
        <v>4000</v>
      </c>
    </row>
    <row r="18" spans="2:10" x14ac:dyDescent="0.25">
      <c r="B18" s="9" t="s">
        <v>43</v>
      </c>
      <c r="C18" s="11" t="s">
        <v>42</v>
      </c>
      <c r="D18" s="11" t="str">
        <f>VLOOKUP($C18,PIVOTS!$B$5:$D$36,2,FALSE)</f>
        <v>Canterbury</v>
      </c>
      <c r="E18" s="12">
        <f>VLOOKUP($C18,PIVOTS!$B$5:$I$36,E$2,FALSE)</f>
        <v>15900</v>
      </c>
      <c r="F18" s="12">
        <f>VLOOKUP($C18,PIVOTS!$B$5:$I$36,F$2,FALSE)</f>
        <v>18800</v>
      </c>
      <c r="G18" s="12">
        <f>VLOOKUP($C18,PIVOTS!$B$5:$I$36,G$2,FALSE)</f>
        <v>9800</v>
      </c>
      <c r="H18" s="12">
        <f>VLOOKUP($C18,PIVOTS!$B$5:$I$36,H$2,FALSE)</f>
        <v>7100</v>
      </c>
      <c r="I18" s="12">
        <f>VLOOKUP($C18,PIVOTS!$B$5:$I$36,I$2,FALSE)</f>
        <v>5000</v>
      </c>
      <c r="J18" s="12">
        <f>VLOOKUP($C18,PIVOTS!$B$5:$I$36,J$2,FALSE)</f>
        <v>3900</v>
      </c>
    </row>
    <row r="19" spans="2:10" x14ac:dyDescent="0.25">
      <c r="B19" s="9" t="s">
        <v>29</v>
      </c>
      <c r="C19" s="11" t="s">
        <v>28</v>
      </c>
      <c r="D19" s="11" t="str">
        <f>VLOOKUP($C19,PIVOTS!$B$5:$D$36,2,FALSE)</f>
        <v>Uttlesford</v>
      </c>
      <c r="E19" s="12">
        <f>VLOOKUP($C19,PIVOTS!$B$5:$I$36,E$2,FALSE)</f>
        <v>10900</v>
      </c>
      <c r="F19" s="12">
        <f>VLOOKUP($C19,PIVOTS!$B$5:$I$36,F$2,FALSE)</f>
        <v>12700</v>
      </c>
      <c r="G19" s="12">
        <f>VLOOKUP($C19,PIVOTS!$B$5:$I$36,G$2,FALSE)</f>
        <v>7800</v>
      </c>
      <c r="H19" s="12">
        <f>VLOOKUP($C19,PIVOTS!$B$5:$I$36,H$2,FALSE)</f>
        <v>6100</v>
      </c>
      <c r="I19" s="12">
        <f>VLOOKUP($C19,PIVOTS!$B$5:$I$36,I$2,FALSE)</f>
        <v>4800</v>
      </c>
      <c r="J19" s="12">
        <f>VLOOKUP($C19,PIVOTS!$B$5:$I$36,J$2,FALSE)</f>
        <v>3900</v>
      </c>
    </row>
    <row r="20" spans="2:10" x14ac:dyDescent="0.25">
      <c r="B20" s="9" t="s">
        <v>63</v>
      </c>
      <c r="C20" s="11" t="s">
        <v>62</v>
      </c>
      <c r="D20" s="11" t="str">
        <f>VLOOKUP($C20,PIVOTS!$B$5:$D$36,2,FALSE)</f>
        <v>Tunbridge Wells</v>
      </c>
      <c r="E20" s="12">
        <f>VLOOKUP($C20,PIVOTS!$B$5:$I$36,E$2,FALSE)</f>
        <v>12400</v>
      </c>
      <c r="F20" s="12">
        <f>VLOOKUP($C20,PIVOTS!$B$5:$I$36,F$2,FALSE)</f>
        <v>14500</v>
      </c>
      <c r="G20" s="12">
        <f>VLOOKUP($C20,PIVOTS!$B$5:$I$36,G$2,FALSE)</f>
        <v>8300</v>
      </c>
      <c r="H20" s="12">
        <f>VLOOKUP($C20,PIVOTS!$B$5:$I$36,H$2,FALSE)</f>
        <v>6200</v>
      </c>
      <c r="I20" s="12">
        <f>VLOOKUP($C20,PIVOTS!$B$5:$I$36,I$2,FALSE)</f>
        <v>4500</v>
      </c>
      <c r="J20" s="12">
        <f>VLOOKUP($C20,PIVOTS!$B$5:$I$36,J$2,FALSE)</f>
        <v>3600</v>
      </c>
    </row>
    <row r="21" spans="2:10" x14ac:dyDescent="0.25">
      <c r="B21" s="9" t="s">
        <v>49</v>
      </c>
      <c r="C21" s="11" t="s">
        <v>48</v>
      </c>
      <c r="D21" s="11" t="str">
        <f>VLOOKUP($C21,PIVOTS!$B$5:$D$36,2,FALSE)</f>
        <v>Gravesham</v>
      </c>
      <c r="E21" s="12">
        <f>VLOOKUP($C21,PIVOTS!$B$5:$I$36,E$2,FALSE)</f>
        <v>12500</v>
      </c>
      <c r="F21" s="12">
        <f>VLOOKUP($C21,PIVOTS!$B$5:$I$36,F$2,FALSE)</f>
        <v>14500</v>
      </c>
      <c r="G21" s="12">
        <f>VLOOKUP($C21,PIVOTS!$B$5:$I$36,G$2,FALSE)</f>
        <v>8000</v>
      </c>
      <c r="H21" s="12">
        <f>VLOOKUP($C21,PIVOTS!$B$5:$I$36,H$2,FALSE)</f>
        <v>5700</v>
      </c>
      <c r="I21" s="12">
        <f>VLOOKUP($C21,PIVOTS!$B$5:$I$36,I$2,FALSE)</f>
        <v>4500</v>
      </c>
      <c r="J21" s="12">
        <f>VLOOKUP($C21,PIVOTS!$B$5:$I$36,J$2,FALSE)</f>
        <v>3600</v>
      </c>
    </row>
    <row r="22" spans="2:10" x14ac:dyDescent="0.25">
      <c r="B22" s="9" t="s">
        <v>21</v>
      </c>
      <c r="C22" s="11" t="s">
        <v>20</v>
      </c>
      <c r="D22" s="11" t="str">
        <f>VLOOKUP($C22,PIVOTS!$B$5:$D$36,2,FALSE)</f>
        <v>Harlow</v>
      </c>
      <c r="E22" s="12">
        <f>VLOOKUP($C22,PIVOTS!$B$5:$I$36,E$2,FALSE)</f>
        <v>11600</v>
      </c>
      <c r="F22" s="12">
        <f>VLOOKUP($C22,PIVOTS!$B$5:$I$36,F$2,FALSE)</f>
        <v>13300</v>
      </c>
      <c r="G22" s="12">
        <f>VLOOKUP($C22,PIVOTS!$B$5:$I$36,G$2,FALSE)</f>
        <v>7300</v>
      </c>
      <c r="H22" s="12">
        <f>VLOOKUP($C22,PIVOTS!$B$5:$I$36,H$2,FALSE)</f>
        <v>5500</v>
      </c>
      <c r="I22" s="12">
        <f>VLOOKUP($C22,PIVOTS!$B$5:$I$36,I$2,FALSE)</f>
        <v>4300</v>
      </c>
      <c r="J22" s="12">
        <f>VLOOKUP($C22,PIVOTS!$B$5:$I$36,J$2,FALSE)</f>
        <v>3600</v>
      </c>
    </row>
    <row r="23" spans="2:10" x14ac:dyDescent="0.25">
      <c r="B23" s="9" t="s">
        <v>57</v>
      </c>
      <c r="C23" s="11" t="s">
        <v>56</v>
      </c>
      <c r="D23" s="11" t="str">
        <f>VLOOKUP($C23,PIVOTS!$B$5:$D$36,2,FALSE)</f>
        <v>Swale</v>
      </c>
      <c r="E23" s="12">
        <f>VLOOKUP($C23,PIVOTS!$B$5:$I$36,E$2,FALSE)</f>
        <v>16000</v>
      </c>
      <c r="F23" s="12">
        <f>VLOOKUP($C23,PIVOTS!$B$5:$I$36,F$2,FALSE)</f>
        <v>18100</v>
      </c>
      <c r="G23" s="12">
        <f>VLOOKUP($C23,PIVOTS!$B$5:$I$36,G$2,FALSE)</f>
        <v>9000</v>
      </c>
      <c r="H23" s="12">
        <f>VLOOKUP($C23,PIVOTS!$B$5:$I$36,H$2,FALSE)</f>
        <v>6100</v>
      </c>
      <c r="I23" s="12">
        <f>VLOOKUP($C23,PIVOTS!$B$5:$I$36,I$2,FALSE)</f>
        <v>4400</v>
      </c>
      <c r="J23" s="12">
        <f>VLOOKUP($C23,PIVOTS!$B$5:$I$36,J$2,FALSE)</f>
        <v>3500</v>
      </c>
    </row>
    <row r="24" spans="2:10" x14ac:dyDescent="0.25">
      <c r="B24" s="9" t="s">
        <v>59</v>
      </c>
      <c r="C24" s="11" t="s">
        <v>58</v>
      </c>
      <c r="D24" s="11" t="str">
        <f>VLOOKUP($C24,PIVOTS!$B$5:$D$36,2,FALSE)</f>
        <v>Thanet</v>
      </c>
      <c r="E24" s="12">
        <f>VLOOKUP($C24,PIVOTS!$B$5:$I$36,E$2,FALSE)</f>
        <v>14900</v>
      </c>
      <c r="F24" s="12">
        <f>VLOOKUP($C24,PIVOTS!$B$5:$I$36,F$2,FALSE)</f>
        <v>16800</v>
      </c>
      <c r="G24" s="12">
        <f>VLOOKUP($C24,PIVOTS!$B$5:$I$36,G$2,FALSE)</f>
        <v>8900</v>
      </c>
      <c r="H24" s="12">
        <f>VLOOKUP($C24,PIVOTS!$B$5:$I$36,H$2,FALSE)</f>
        <v>5900</v>
      </c>
      <c r="I24" s="12">
        <f>VLOOKUP($C24,PIVOTS!$B$5:$I$36,I$2,FALSE)</f>
        <v>4300</v>
      </c>
      <c r="J24" s="12">
        <f>VLOOKUP($C24,PIVOTS!$B$5:$I$36,J$2,FALSE)</f>
        <v>3500</v>
      </c>
    </row>
    <row r="25" spans="2:10" x14ac:dyDescent="0.25">
      <c r="B25" s="9" t="s">
        <v>27</v>
      </c>
      <c r="C25" s="11" t="s">
        <v>26</v>
      </c>
      <c r="D25" s="11" t="str">
        <f>VLOOKUP($C25,PIVOTS!$B$5:$D$36,2,FALSE)</f>
        <v>Tendring</v>
      </c>
      <c r="E25" s="12">
        <f>VLOOKUP($C25,PIVOTS!$B$5:$I$36,E$2,FALSE)</f>
        <v>14900</v>
      </c>
      <c r="F25" s="12">
        <f>VLOOKUP($C25,PIVOTS!$B$5:$I$36,F$2,FALSE)</f>
        <v>17200</v>
      </c>
      <c r="G25" s="12">
        <f>VLOOKUP($C25,PIVOTS!$B$5:$I$36,G$2,FALSE)</f>
        <v>8600</v>
      </c>
      <c r="H25" s="12">
        <f>VLOOKUP($C25,PIVOTS!$B$5:$I$36,H$2,FALSE)</f>
        <v>5800</v>
      </c>
      <c r="I25" s="12">
        <f>VLOOKUP($C25,PIVOTS!$B$5:$I$36,I$2,FALSE)</f>
        <v>4300</v>
      </c>
      <c r="J25" s="12">
        <f>VLOOKUP($C25,PIVOTS!$B$5:$I$36,J$2,FALSE)</f>
        <v>3400</v>
      </c>
    </row>
    <row r="26" spans="2:10" x14ac:dyDescent="0.25">
      <c r="B26" s="9" t="s">
        <v>35</v>
      </c>
      <c r="C26" s="11" t="s">
        <v>34</v>
      </c>
      <c r="D26" s="11" t="str">
        <f>VLOOKUP($C26,PIVOTS!$B$5:$D$36,2,FALSE)</f>
        <v>Lewes</v>
      </c>
      <c r="E26" s="12">
        <f>VLOOKUP($C26,PIVOTS!$B$5:$I$36,E$2,FALSE)</f>
        <v>10600</v>
      </c>
      <c r="F26" s="12">
        <f>VLOOKUP($C26,PIVOTS!$B$5:$I$36,F$2,FALSE)</f>
        <v>12500</v>
      </c>
      <c r="G26" s="12">
        <f>VLOOKUP($C26,PIVOTS!$B$5:$I$36,G$2,FALSE)</f>
        <v>7100</v>
      </c>
      <c r="H26" s="12">
        <f>VLOOKUP($C26,PIVOTS!$B$5:$I$36,H$2,FALSE)</f>
        <v>5400</v>
      </c>
      <c r="I26" s="12">
        <f>VLOOKUP($C26,PIVOTS!$B$5:$I$36,I$2,FALSE)</f>
        <v>3800</v>
      </c>
      <c r="J26" s="12">
        <f>VLOOKUP($C26,PIVOTS!$B$5:$I$36,J$2,FALSE)</f>
        <v>3000</v>
      </c>
    </row>
    <row r="27" spans="2:10" x14ac:dyDescent="0.25">
      <c r="B27" s="9" t="s">
        <v>47</v>
      </c>
      <c r="C27" s="11" t="s">
        <v>46</v>
      </c>
      <c r="D27" s="11" t="str">
        <f>VLOOKUP($C27,PIVOTS!$B$5:$D$36,2,FALSE)</f>
        <v>Dover</v>
      </c>
      <c r="E27" s="12">
        <f>VLOOKUP($C27,PIVOTS!$B$5:$I$36,E$2,FALSE)</f>
        <v>11700</v>
      </c>
      <c r="F27" s="12">
        <f>VLOOKUP($C27,PIVOTS!$B$5:$I$36,F$2,FALSE)</f>
        <v>13300</v>
      </c>
      <c r="G27" s="12">
        <f>VLOOKUP($C27,PIVOTS!$B$5:$I$36,G$2,FALSE)</f>
        <v>7100</v>
      </c>
      <c r="H27" s="12">
        <f>VLOOKUP($C27,PIVOTS!$B$5:$I$36,H$2,FALSE)</f>
        <v>4900</v>
      </c>
      <c r="I27" s="12">
        <f>VLOOKUP($C27,PIVOTS!$B$5:$I$36,I$2,FALSE)</f>
        <v>3500</v>
      </c>
      <c r="J27" s="12">
        <f>VLOOKUP($C27,PIVOTS!$B$5:$I$36,J$2,FALSE)</f>
        <v>3000</v>
      </c>
    </row>
    <row r="28" spans="2:10" x14ac:dyDescent="0.25">
      <c r="B28" s="9" t="s">
        <v>55</v>
      </c>
      <c r="C28" s="11" t="s">
        <v>54</v>
      </c>
      <c r="D28" s="11" t="str">
        <f>VLOOKUP($C28,PIVOTS!$B$5:$D$36,2,FALSE)</f>
        <v>Folkestone and Hythe</v>
      </c>
      <c r="E28" s="12">
        <f>VLOOKUP($C28,PIVOTS!$B$5:$I$36,E$2,FALSE)</f>
        <v>11200</v>
      </c>
      <c r="F28" s="12">
        <f>VLOOKUP($C28,PIVOTS!$B$5:$I$36,F$2,FALSE)</f>
        <v>12700</v>
      </c>
      <c r="G28" s="12">
        <f>VLOOKUP($C28,PIVOTS!$B$5:$I$36,G$2,FALSE)</f>
        <v>6600</v>
      </c>
      <c r="H28" s="12">
        <f>VLOOKUP($C28,PIVOTS!$B$5:$I$36,H$2,FALSE)</f>
        <v>4700</v>
      </c>
      <c r="I28" s="12">
        <f>VLOOKUP($C28,PIVOTS!$B$5:$I$36,I$2,FALSE)</f>
        <v>3500</v>
      </c>
      <c r="J28" s="12">
        <f>VLOOKUP($C28,PIVOTS!$B$5:$I$36,J$2,FALSE)</f>
        <v>2900</v>
      </c>
    </row>
    <row r="29" spans="2:10" x14ac:dyDescent="0.25">
      <c r="B29" s="9" t="s">
        <v>11</v>
      </c>
      <c r="C29" s="11" t="s">
        <v>10</v>
      </c>
      <c r="D29" s="11" t="str">
        <f>VLOOKUP($C29,PIVOTS!$B$5:$D$36,2,FALSE)</f>
        <v>Brentwood</v>
      </c>
      <c r="E29" s="12">
        <f>VLOOKUP($C29,PIVOTS!$B$5:$I$36,E$2,FALSE)</f>
        <v>8200</v>
      </c>
      <c r="F29" s="12">
        <f>VLOOKUP($C29,PIVOTS!$B$5:$I$36,F$2,FALSE)</f>
        <v>9700</v>
      </c>
      <c r="G29" s="12">
        <f>VLOOKUP($C29,PIVOTS!$B$5:$I$36,G$2,FALSE)</f>
        <v>5700</v>
      </c>
      <c r="H29" s="12">
        <f>VLOOKUP($C29,PIVOTS!$B$5:$I$36,H$2,FALSE)</f>
        <v>4200</v>
      </c>
      <c r="I29" s="12">
        <f>VLOOKUP($C29,PIVOTS!$B$5:$I$36,I$2,FALSE)</f>
        <v>3400</v>
      </c>
      <c r="J29" s="12">
        <f>VLOOKUP($C29,PIVOTS!$B$5:$I$36,J$2,FALSE)</f>
        <v>2900</v>
      </c>
    </row>
    <row r="30" spans="2:10" x14ac:dyDescent="0.25">
      <c r="B30" s="9" t="s">
        <v>31</v>
      </c>
      <c r="C30" s="11" t="s">
        <v>30</v>
      </c>
      <c r="D30" s="11" t="str">
        <f>VLOOKUP($C30,PIVOTS!$B$5:$D$36,2,FALSE)</f>
        <v>Eastbourne</v>
      </c>
      <c r="E30" s="12">
        <f>VLOOKUP($C30,PIVOTS!$B$5:$I$36,E$2,FALSE)</f>
        <v>11500</v>
      </c>
      <c r="F30" s="12">
        <f>VLOOKUP($C30,PIVOTS!$B$5:$I$36,F$2,FALSE)</f>
        <v>13700</v>
      </c>
      <c r="G30" s="12">
        <f>VLOOKUP($C30,PIVOTS!$B$5:$I$36,G$2,FALSE)</f>
        <v>7400</v>
      </c>
      <c r="H30" s="12">
        <f>VLOOKUP($C30,PIVOTS!$B$5:$I$36,H$2,FALSE)</f>
        <v>5100</v>
      </c>
      <c r="I30" s="12">
        <f>VLOOKUP($C30,PIVOTS!$B$5:$I$36,I$2,FALSE)</f>
        <v>3700</v>
      </c>
      <c r="J30" s="12">
        <f>VLOOKUP($C30,PIVOTS!$B$5:$I$36,J$2,FALSE)</f>
        <v>2800</v>
      </c>
    </row>
    <row r="31" spans="2:10" x14ac:dyDescent="0.25">
      <c r="B31" s="9" t="s">
        <v>25</v>
      </c>
      <c r="C31" s="11" t="s">
        <v>24</v>
      </c>
      <c r="D31" s="11" t="str">
        <f>VLOOKUP($C31,PIVOTS!$B$5:$D$36,2,FALSE)</f>
        <v>Rochford</v>
      </c>
      <c r="E31" s="12">
        <f>VLOOKUP($C31,PIVOTS!$B$5:$I$36,E$2,FALSE)</f>
        <v>9800</v>
      </c>
      <c r="F31" s="12">
        <f>VLOOKUP($C31,PIVOTS!$B$5:$I$36,F$2,FALSE)</f>
        <v>11300</v>
      </c>
      <c r="G31" s="12">
        <f>VLOOKUP($C31,PIVOTS!$B$5:$I$36,G$2,FALSE)</f>
        <v>6100</v>
      </c>
      <c r="H31" s="12">
        <f>VLOOKUP($C31,PIVOTS!$B$5:$I$36,H$2,FALSE)</f>
        <v>4500</v>
      </c>
      <c r="I31" s="12">
        <f>VLOOKUP($C31,PIVOTS!$B$5:$I$36,I$2,FALSE)</f>
        <v>3500</v>
      </c>
      <c r="J31" s="12">
        <f>VLOOKUP($C31,PIVOTS!$B$5:$I$36,J$2,FALSE)</f>
        <v>2800</v>
      </c>
    </row>
    <row r="32" spans="2:10" x14ac:dyDescent="0.25">
      <c r="B32" s="9" t="s">
        <v>13</v>
      </c>
      <c r="C32" s="11" t="s">
        <v>12</v>
      </c>
      <c r="D32" s="11" t="str">
        <f>VLOOKUP($C32,PIVOTS!$B$5:$D$36,2,FALSE)</f>
        <v>Castle Point</v>
      </c>
      <c r="E32" s="12">
        <f>VLOOKUP($C32,PIVOTS!$B$5:$I$36,E$2,FALSE)</f>
        <v>10200</v>
      </c>
      <c r="F32" s="12">
        <f>VLOOKUP($C32,PIVOTS!$B$5:$I$36,F$2,FALSE)</f>
        <v>12100</v>
      </c>
      <c r="G32" s="12">
        <f>VLOOKUP($C32,PIVOTS!$B$5:$I$36,G$2,FALSE)</f>
        <v>6200</v>
      </c>
      <c r="H32" s="12">
        <f>VLOOKUP($C32,PIVOTS!$B$5:$I$36,H$2,FALSE)</f>
        <v>4400</v>
      </c>
      <c r="I32" s="12">
        <f>VLOOKUP($C32,PIVOTS!$B$5:$I$36,I$2,FALSE)</f>
        <v>3500</v>
      </c>
      <c r="J32" s="12">
        <f>VLOOKUP($C32,PIVOTS!$B$5:$I$36,J$2,FALSE)</f>
        <v>2800</v>
      </c>
    </row>
    <row r="33" spans="2:20" x14ac:dyDescent="0.25">
      <c r="B33" s="9" t="s">
        <v>33</v>
      </c>
      <c r="C33" s="11" t="s">
        <v>32</v>
      </c>
      <c r="D33" s="11" t="str">
        <f>VLOOKUP($C33,PIVOTS!$B$5:$D$36,2,FALSE)</f>
        <v>Hastings</v>
      </c>
      <c r="E33" s="12">
        <f>VLOOKUP($C33,PIVOTS!$B$5:$I$36,E$2,FALSE)</f>
        <v>9700</v>
      </c>
      <c r="F33" s="12">
        <f>VLOOKUP($C33,PIVOTS!$B$5:$I$36,F$2,FALSE)</f>
        <v>11100</v>
      </c>
      <c r="G33" s="12">
        <f>VLOOKUP($C33,PIVOTS!$B$5:$I$36,G$2,FALSE)</f>
        <v>5800</v>
      </c>
      <c r="H33" s="12">
        <f>VLOOKUP($C33,PIVOTS!$B$5:$I$36,H$2,FALSE)</f>
        <v>3900</v>
      </c>
      <c r="I33" s="12">
        <f>VLOOKUP($C33,PIVOTS!$B$5:$I$36,I$2,FALSE)</f>
        <v>2900</v>
      </c>
      <c r="J33" s="12">
        <f>VLOOKUP($C33,PIVOTS!$B$5:$I$36,J$2,FALSE)</f>
        <v>2400</v>
      </c>
    </row>
    <row r="34" spans="2:20" x14ac:dyDescent="0.25">
      <c r="B34" s="9" t="s">
        <v>37</v>
      </c>
      <c r="C34" s="11" t="s">
        <v>36</v>
      </c>
      <c r="D34" s="11" t="str">
        <f>VLOOKUP($C34,PIVOTS!$B$5:$D$36,2,FALSE)</f>
        <v>Rother</v>
      </c>
      <c r="E34" s="12">
        <f>VLOOKUP($C34,PIVOTS!$B$5:$I$36,E$2,FALSE)</f>
        <v>9300</v>
      </c>
      <c r="F34" s="12">
        <f>VLOOKUP($C34,PIVOTS!$B$5:$I$36,F$2,FALSE)</f>
        <v>10600</v>
      </c>
      <c r="G34" s="12">
        <f>VLOOKUP($C34,PIVOTS!$B$5:$I$36,G$2,FALSE)</f>
        <v>5800</v>
      </c>
      <c r="H34" s="12">
        <f>VLOOKUP($C34,PIVOTS!$B$5:$I$36,H$2,FALSE)</f>
        <v>3800</v>
      </c>
      <c r="I34" s="12">
        <f>VLOOKUP($C34,PIVOTS!$B$5:$I$36,I$2,FALSE)</f>
        <v>2900</v>
      </c>
      <c r="J34" s="12">
        <f>VLOOKUP($C34,PIVOTS!$B$5:$I$36,J$2,FALSE)</f>
        <v>2400</v>
      </c>
    </row>
    <row r="35" spans="2:20" ht="15.75" thickBot="1" x14ac:dyDescent="0.3">
      <c r="B35" s="9" t="s">
        <v>23</v>
      </c>
      <c r="C35" s="11" t="s">
        <v>22</v>
      </c>
      <c r="D35" s="22" t="str">
        <f>VLOOKUP($C35,PIVOTS!$B$5:$D$36,2,FALSE)</f>
        <v>Maldon</v>
      </c>
      <c r="E35" s="23">
        <f>VLOOKUP($C35,PIVOTS!$B$5:$I$36,E$2,FALSE)</f>
        <v>8100</v>
      </c>
      <c r="F35" s="23">
        <f>VLOOKUP($C35,PIVOTS!$B$5:$I$36,F$2,FALSE)</f>
        <v>9200</v>
      </c>
      <c r="G35" s="23">
        <f>VLOOKUP($C35,PIVOTS!$B$5:$I$36,G$2,FALSE)</f>
        <v>4700</v>
      </c>
      <c r="H35" s="23">
        <f>VLOOKUP($C35,PIVOTS!$B$5:$I$36,H$2,FALSE)</f>
        <v>3500</v>
      </c>
      <c r="I35" s="23">
        <f>VLOOKUP($C35,PIVOTS!$B$5:$I$36,I$2,FALSE)</f>
        <v>2600</v>
      </c>
      <c r="J35" s="23">
        <f>VLOOKUP($C35,PIVOTS!$B$5:$I$36,J$2,FALSE)</f>
        <v>2100</v>
      </c>
    </row>
    <row r="36" spans="2:20" ht="19.5" thickBot="1" x14ac:dyDescent="0.35">
      <c r="D36" s="24" t="s">
        <v>76</v>
      </c>
      <c r="E36" s="25">
        <f t="shared" ref="E36:J36" si="0">SUM(E4:E35)</f>
        <v>476800</v>
      </c>
      <c r="F36" s="25">
        <f t="shared" si="0"/>
        <v>553500</v>
      </c>
      <c r="G36" s="25">
        <f t="shared" si="0"/>
        <v>299500</v>
      </c>
      <c r="H36" s="25">
        <f t="shared" si="0"/>
        <v>217700</v>
      </c>
      <c r="I36" s="25">
        <f t="shared" si="0"/>
        <v>164100</v>
      </c>
      <c r="J36" s="26">
        <f t="shared" si="0"/>
        <v>133100</v>
      </c>
    </row>
    <row r="37" spans="2:20" ht="18.75" x14ac:dyDescent="0.3">
      <c r="D37" s="131"/>
      <c r="E37" s="132"/>
      <c r="F37" s="132"/>
      <c r="G37" s="132"/>
      <c r="H37" s="132"/>
      <c r="I37" s="132"/>
      <c r="J37" s="132"/>
    </row>
    <row r="40" spans="2:20" x14ac:dyDescent="0.25">
      <c r="D40" s="4">
        <v>4</v>
      </c>
      <c r="E40" s="4">
        <v>5</v>
      </c>
      <c r="F40" s="4">
        <v>6</v>
      </c>
      <c r="G40" s="4">
        <v>7</v>
      </c>
      <c r="H40" s="4">
        <v>8</v>
      </c>
      <c r="I40" s="4">
        <v>9</v>
      </c>
    </row>
    <row r="41" spans="2:20" ht="18.75" x14ac:dyDescent="0.25">
      <c r="B41" s="8" t="s">
        <v>77</v>
      </c>
      <c r="C41" s="10" t="s">
        <v>75</v>
      </c>
      <c r="D41" s="13">
        <f>E3</f>
        <v>43952</v>
      </c>
      <c r="E41" s="13">
        <f>F3</f>
        <v>43983</v>
      </c>
      <c r="F41" s="13">
        <f>G3</f>
        <v>44013</v>
      </c>
      <c r="G41" s="13">
        <v>44044</v>
      </c>
      <c r="H41" s="13">
        <v>44075</v>
      </c>
      <c r="I41" s="13">
        <v>44105</v>
      </c>
      <c r="O41" s="27">
        <f t="shared" ref="O41:T41" si="1">E3</f>
        <v>43952</v>
      </c>
      <c r="P41" s="27">
        <f t="shared" si="1"/>
        <v>43983</v>
      </c>
      <c r="Q41" s="27">
        <f t="shared" si="1"/>
        <v>44013</v>
      </c>
      <c r="R41" s="27">
        <f t="shared" si="1"/>
        <v>44044</v>
      </c>
      <c r="S41" s="27">
        <f t="shared" si="1"/>
        <v>44075</v>
      </c>
      <c r="T41" s="27">
        <f t="shared" si="1"/>
        <v>44105</v>
      </c>
    </row>
    <row r="42" spans="2:20" x14ac:dyDescent="0.25">
      <c r="B42" s="9" t="s">
        <v>9</v>
      </c>
      <c r="C42" s="11" t="str">
        <f>VLOOKUP($B42,$B$4:$E$35,2,FALSE)</f>
        <v>E07000067</v>
      </c>
      <c r="D42" s="12">
        <f t="shared" ref="D42:I50" si="2">VLOOKUP($B42,$B$4:$J$35,D$40,FALSE)</f>
        <v>20500</v>
      </c>
      <c r="E42" s="12">
        <f t="shared" si="2"/>
        <v>23500</v>
      </c>
      <c r="F42" s="12">
        <f t="shared" si="2"/>
        <v>12600</v>
      </c>
      <c r="G42" s="12">
        <f t="shared" si="2"/>
        <v>9300</v>
      </c>
      <c r="H42" s="12">
        <f t="shared" si="2"/>
        <v>7300</v>
      </c>
      <c r="I42" s="12">
        <f t="shared" si="2"/>
        <v>5800</v>
      </c>
      <c r="N42" s="4" t="str">
        <f>B41</f>
        <v>ESSEX</v>
      </c>
      <c r="O42" s="5">
        <f t="shared" ref="O42:T42" si="3">D51</f>
        <v>132800</v>
      </c>
      <c r="P42" s="5">
        <f t="shared" si="3"/>
        <v>154500</v>
      </c>
      <c r="Q42" s="5">
        <f t="shared" si="3"/>
        <v>85100</v>
      </c>
      <c r="R42" s="5">
        <f t="shared" si="3"/>
        <v>62900</v>
      </c>
      <c r="S42" s="5">
        <f t="shared" si="3"/>
        <v>48400</v>
      </c>
      <c r="T42" s="5">
        <f t="shared" si="3"/>
        <v>39500</v>
      </c>
    </row>
    <row r="43" spans="2:20" x14ac:dyDescent="0.25">
      <c r="B43" s="9" t="s">
        <v>11</v>
      </c>
      <c r="C43" s="11" t="str">
        <f t="shared" ref="C43:C50" si="4">VLOOKUP($B43,$B$4:$E$35,2,FALSE)</f>
        <v>E07000068</v>
      </c>
      <c r="D43" s="12">
        <f t="shared" si="2"/>
        <v>8200</v>
      </c>
      <c r="E43" s="12">
        <f t="shared" si="2"/>
        <v>9700</v>
      </c>
      <c r="F43" s="12">
        <f t="shared" si="2"/>
        <v>5700</v>
      </c>
      <c r="G43" s="12">
        <f t="shared" si="2"/>
        <v>4200</v>
      </c>
      <c r="H43" s="12">
        <f t="shared" si="2"/>
        <v>3400</v>
      </c>
      <c r="I43" s="12">
        <f t="shared" si="2"/>
        <v>2900</v>
      </c>
      <c r="N43" s="4" t="str">
        <f>B53</f>
        <v>SOUTH ESSEX</v>
      </c>
      <c r="O43" s="5">
        <f t="shared" ref="O43:T43" si="5">D59</f>
        <v>83900</v>
      </c>
      <c r="P43" s="5">
        <f t="shared" si="5"/>
        <v>98400</v>
      </c>
      <c r="Q43" s="5">
        <f t="shared" si="5"/>
        <v>52400</v>
      </c>
      <c r="R43" s="5">
        <f t="shared" si="5"/>
        <v>38300</v>
      </c>
      <c r="S43" s="5">
        <f t="shared" si="5"/>
        <v>29900</v>
      </c>
      <c r="T43" s="5">
        <f t="shared" si="5"/>
        <v>24300</v>
      </c>
    </row>
    <row r="44" spans="2:20" x14ac:dyDescent="0.25">
      <c r="B44" s="9" t="s">
        <v>15</v>
      </c>
      <c r="C44" s="11" t="str">
        <f t="shared" si="4"/>
        <v>E07000070</v>
      </c>
      <c r="D44" s="12">
        <f t="shared" si="2"/>
        <v>20300</v>
      </c>
      <c r="E44" s="12">
        <f t="shared" si="2"/>
        <v>24200</v>
      </c>
      <c r="F44" s="12">
        <f t="shared" si="2"/>
        <v>13400</v>
      </c>
      <c r="G44" s="12">
        <f t="shared" si="2"/>
        <v>9900</v>
      </c>
      <c r="H44" s="12">
        <f t="shared" si="2"/>
        <v>7500</v>
      </c>
      <c r="I44" s="12">
        <f t="shared" si="2"/>
        <v>6100</v>
      </c>
      <c r="N44" s="4" t="str">
        <f>B61</f>
        <v>KENT &amp; MEDWAY</v>
      </c>
      <c r="O44" s="5">
        <f t="shared" ref="O44:T44" si="6">D75</f>
        <v>201300</v>
      </c>
      <c r="P44" s="5">
        <f t="shared" si="6"/>
        <v>232300</v>
      </c>
      <c r="Q44" s="5">
        <f t="shared" si="6"/>
        <v>124400</v>
      </c>
      <c r="R44" s="5">
        <f t="shared" si="6"/>
        <v>90000</v>
      </c>
      <c r="S44" s="5">
        <f t="shared" si="6"/>
        <v>66500</v>
      </c>
      <c r="T44" s="5">
        <f t="shared" si="6"/>
        <v>53900</v>
      </c>
    </row>
    <row r="45" spans="2:20" x14ac:dyDescent="0.25">
      <c r="B45" s="9" t="s">
        <v>17</v>
      </c>
      <c r="C45" s="11" t="str">
        <f t="shared" si="4"/>
        <v>E07000071</v>
      </c>
      <c r="D45" s="12">
        <f t="shared" si="2"/>
        <v>21600</v>
      </c>
      <c r="E45" s="12">
        <f t="shared" si="2"/>
        <v>25400</v>
      </c>
      <c r="F45" s="12">
        <f t="shared" si="2"/>
        <v>13200</v>
      </c>
      <c r="G45" s="12">
        <f t="shared" si="2"/>
        <v>9300</v>
      </c>
      <c r="H45" s="12">
        <f t="shared" si="2"/>
        <v>6800</v>
      </c>
      <c r="I45" s="12">
        <f t="shared" si="2"/>
        <v>5400</v>
      </c>
      <c r="N45" s="4" t="str">
        <f>B77</f>
        <v>EAST SUSSEX</v>
      </c>
      <c r="O45" s="5">
        <f t="shared" ref="O45:T45" si="7">D83</f>
        <v>58800</v>
      </c>
      <c r="P45" s="5">
        <f t="shared" si="7"/>
        <v>68300</v>
      </c>
      <c r="Q45" s="5">
        <f t="shared" si="7"/>
        <v>37600</v>
      </c>
      <c r="R45" s="5">
        <f t="shared" si="7"/>
        <v>26500</v>
      </c>
      <c r="S45" s="5">
        <f t="shared" si="7"/>
        <v>19300</v>
      </c>
      <c r="T45" s="5">
        <f t="shared" si="7"/>
        <v>15400</v>
      </c>
    </row>
    <row r="46" spans="2:20" x14ac:dyDescent="0.25">
      <c r="B46" s="9" t="s">
        <v>19</v>
      </c>
      <c r="C46" s="11" t="str">
        <f t="shared" si="4"/>
        <v>E07000072</v>
      </c>
      <c r="D46" s="12">
        <f t="shared" si="2"/>
        <v>16700</v>
      </c>
      <c r="E46" s="12">
        <f t="shared" si="2"/>
        <v>19300</v>
      </c>
      <c r="F46" s="12">
        <f t="shared" si="2"/>
        <v>11800</v>
      </c>
      <c r="G46" s="12">
        <f t="shared" si="2"/>
        <v>9300</v>
      </c>
      <c r="H46" s="12">
        <f t="shared" si="2"/>
        <v>7400</v>
      </c>
      <c r="I46" s="12">
        <f t="shared" si="2"/>
        <v>6300</v>
      </c>
    </row>
    <row r="47" spans="2:20" x14ac:dyDescent="0.25">
      <c r="B47" s="9" t="s">
        <v>21</v>
      </c>
      <c r="C47" s="11" t="str">
        <f t="shared" si="4"/>
        <v>E07000073</v>
      </c>
      <c r="D47" s="12">
        <f t="shared" si="2"/>
        <v>11600</v>
      </c>
      <c r="E47" s="12">
        <f t="shared" si="2"/>
        <v>13300</v>
      </c>
      <c r="F47" s="12">
        <f t="shared" si="2"/>
        <v>7300</v>
      </c>
      <c r="G47" s="12">
        <f t="shared" si="2"/>
        <v>5500</v>
      </c>
      <c r="H47" s="12">
        <f t="shared" si="2"/>
        <v>4300</v>
      </c>
      <c r="I47" s="12">
        <f t="shared" si="2"/>
        <v>3600</v>
      </c>
    </row>
    <row r="48" spans="2:20" x14ac:dyDescent="0.25">
      <c r="B48" s="9" t="s">
        <v>23</v>
      </c>
      <c r="C48" s="11" t="str">
        <f t="shared" si="4"/>
        <v>E07000074</v>
      </c>
      <c r="D48" s="12">
        <f t="shared" si="2"/>
        <v>8100</v>
      </c>
      <c r="E48" s="12">
        <f t="shared" si="2"/>
        <v>9200</v>
      </c>
      <c r="F48" s="12">
        <f t="shared" si="2"/>
        <v>4700</v>
      </c>
      <c r="G48" s="12">
        <f t="shared" si="2"/>
        <v>3500</v>
      </c>
      <c r="H48" s="12">
        <f t="shared" si="2"/>
        <v>2600</v>
      </c>
      <c r="I48" s="12">
        <f t="shared" si="2"/>
        <v>2100</v>
      </c>
    </row>
    <row r="49" spans="2:9" x14ac:dyDescent="0.25">
      <c r="B49" s="9" t="s">
        <v>27</v>
      </c>
      <c r="C49" s="11" t="str">
        <f t="shared" si="4"/>
        <v>E07000076</v>
      </c>
      <c r="D49" s="12">
        <f t="shared" si="2"/>
        <v>14900</v>
      </c>
      <c r="E49" s="12">
        <f t="shared" si="2"/>
        <v>17200</v>
      </c>
      <c r="F49" s="12">
        <f t="shared" si="2"/>
        <v>8600</v>
      </c>
      <c r="G49" s="12">
        <f t="shared" si="2"/>
        <v>5800</v>
      </c>
      <c r="H49" s="12">
        <f t="shared" si="2"/>
        <v>4300</v>
      </c>
      <c r="I49" s="12">
        <f t="shared" si="2"/>
        <v>3400</v>
      </c>
    </row>
    <row r="50" spans="2:9" ht="15.75" thickBot="1" x14ac:dyDescent="0.3">
      <c r="B50" s="9" t="s">
        <v>29</v>
      </c>
      <c r="C50" s="22" t="str">
        <f t="shared" si="4"/>
        <v>E07000077</v>
      </c>
      <c r="D50" s="23">
        <f t="shared" si="2"/>
        <v>10900</v>
      </c>
      <c r="E50" s="23">
        <f t="shared" si="2"/>
        <v>12700</v>
      </c>
      <c r="F50" s="23">
        <f t="shared" si="2"/>
        <v>7800</v>
      </c>
      <c r="G50" s="23">
        <f t="shared" si="2"/>
        <v>6100</v>
      </c>
      <c r="H50" s="23">
        <f t="shared" si="2"/>
        <v>4800</v>
      </c>
      <c r="I50" s="23">
        <f t="shared" si="2"/>
        <v>3900</v>
      </c>
    </row>
    <row r="51" spans="2:9" ht="19.5" thickBot="1" x14ac:dyDescent="0.35">
      <c r="C51" s="24" t="s">
        <v>78</v>
      </c>
      <c r="D51" s="25">
        <f t="shared" ref="D51:I51" si="8">SUM(D42:D50)</f>
        <v>132800</v>
      </c>
      <c r="E51" s="25">
        <f t="shared" si="8"/>
        <v>154500</v>
      </c>
      <c r="F51" s="25">
        <f t="shared" si="8"/>
        <v>85100</v>
      </c>
      <c r="G51" s="25">
        <f t="shared" si="8"/>
        <v>62900</v>
      </c>
      <c r="H51" s="25">
        <f t="shared" si="8"/>
        <v>48400</v>
      </c>
      <c r="I51" s="26">
        <f t="shared" si="8"/>
        <v>39500</v>
      </c>
    </row>
    <row r="53" spans="2:9" ht="18.75" x14ac:dyDescent="0.25">
      <c r="B53" s="8" t="s">
        <v>85</v>
      </c>
      <c r="C53" s="10" t="s">
        <v>75</v>
      </c>
      <c r="D53" s="13">
        <f>E3</f>
        <v>43952</v>
      </c>
      <c r="E53" s="13">
        <f>F3</f>
        <v>43983</v>
      </c>
      <c r="F53" s="13">
        <f>G3</f>
        <v>44013</v>
      </c>
      <c r="G53" s="13">
        <v>44044</v>
      </c>
      <c r="H53" s="13">
        <v>44075</v>
      </c>
      <c r="I53" s="13">
        <v>44105</v>
      </c>
    </row>
    <row r="54" spans="2:9" x14ac:dyDescent="0.25">
      <c r="B54" s="9" t="s">
        <v>7</v>
      </c>
      <c r="C54" s="11" t="str">
        <f t="shared" ref="C54:C58" si="9">VLOOKUP($B54,$B$4:$E$35,2,FALSE)</f>
        <v>E07000066</v>
      </c>
      <c r="D54" s="12">
        <f t="shared" ref="D54:I58" si="10">VLOOKUP($B54,$B$4:$J$35,D$40,FALSE)</f>
        <v>22100</v>
      </c>
      <c r="E54" s="12">
        <f t="shared" si="10"/>
        <v>26100</v>
      </c>
      <c r="F54" s="12">
        <f t="shared" si="10"/>
        <v>13500</v>
      </c>
      <c r="G54" s="12">
        <f t="shared" si="10"/>
        <v>9900</v>
      </c>
      <c r="H54" s="12">
        <f t="shared" si="10"/>
        <v>7700</v>
      </c>
      <c r="I54" s="12">
        <f t="shared" si="10"/>
        <v>6400</v>
      </c>
    </row>
    <row r="55" spans="2:9" x14ac:dyDescent="0.25">
      <c r="B55" s="9" t="s">
        <v>13</v>
      </c>
      <c r="C55" s="11" t="str">
        <f t="shared" si="9"/>
        <v>E07000069</v>
      </c>
      <c r="D55" s="12">
        <f t="shared" si="10"/>
        <v>10200</v>
      </c>
      <c r="E55" s="12">
        <f t="shared" si="10"/>
        <v>12100</v>
      </c>
      <c r="F55" s="12">
        <f t="shared" si="10"/>
        <v>6200</v>
      </c>
      <c r="G55" s="12">
        <f t="shared" si="10"/>
        <v>4400</v>
      </c>
      <c r="H55" s="12">
        <f t="shared" si="10"/>
        <v>3500</v>
      </c>
      <c r="I55" s="12">
        <f t="shared" si="10"/>
        <v>2800</v>
      </c>
    </row>
    <row r="56" spans="2:9" x14ac:dyDescent="0.25">
      <c r="B56" s="9" t="s">
        <v>25</v>
      </c>
      <c r="C56" s="11" t="str">
        <f t="shared" si="9"/>
        <v>E07000075</v>
      </c>
      <c r="D56" s="12">
        <f t="shared" si="10"/>
        <v>9800</v>
      </c>
      <c r="E56" s="12">
        <f t="shared" si="10"/>
        <v>11300</v>
      </c>
      <c r="F56" s="12">
        <f t="shared" si="10"/>
        <v>6100</v>
      </c>
      <c r="G56" s="12">
        <f t="shared" si="10"/>
        <v>4500</v>
      </c>
      <c r="H56" s="12">
        <f t="shared" si="10"/>
        <v>3500</v>
      </c>
      <c r="I56" s="12">
        <f t="shared" si="10"/>
        <v>2800</v>
      </c>
    </row>
    <row r="57" spans="2:9" x14ac:dyDescent="0.25">
      <c r="B57" s="9" t="s">
        <v>72</v>
      </c>
      <c r="C57" s="11" t="str">
        <f t="shared" si="9"/>
        <v>E06000033</v>
      </c>
      <c r="D57" s="12">
        <f t="shared" si="10"/>
        <v>20200</v>
      </c>
      <c r="E57" s="12">
        <f t="shared" si="10"/>
        <v>23300</v>
      </c>
      <c r="F57" s="12">
        <f t="shared" si="10"/>
        <v>12800</v>
      </c>
      <c r="G57" s="12">
        <f t="shared" si="10"/>
        <v>9200</v>
      </c>
      <c r="H57" s="12">
        <f t="shared" si="10"/>
        <v>7400</v>
      </c>
      <c r="I57" s="12">
        <f t="shared" si="10"/>
        <v>5900</v>
      </c>
    </row>
    <row r="58" spans="2:9" ht="15.75" thickBot="1" x14ac:dyDescent="0.3">
      <c r="B58" s="9" t="s">
        <v>73</v>
      </c>
      <c r="C58" s="11" t="str">
        <f t="shared" si="9"/>
        <v>E06000034</v>
      </c>
      <c r="D58" s="12">
        <f t="shared" si="10"/>
        <v>21600</v>
      </c>
      <c r="E58" s="12">
        <f t="shared" si="10"/>
        <v>25600</v>
      </c>
      <c r="F58" s="12">
        <f t="shared" si="10"/>
        <v>13800</v>
      </c>
      <c r="G58" s="12">
        <f t="shared" si="10"/>
        <v>10300</v>
      </c>
      <c r="H58" s="12">
        <f t="shared" si="10"/>
        <v>7800</v>
      </c>
      <c r="I58" s="12">
        <f t="shared" si="10"/>
        <v>6400</v>
      </c>
    </row>
    <row r="59" spans="2:9" ht="19.5" thickBot="1" x14ac:dyDescent="0.35">
      <c r="C59" s="24" t="s">
        <v>81</v>
      </c>
      <c r="D59" s="25">
        <f t="shared" ref="D59:I59" si="11">SUM(D54:D58)</f>
        <v>83900</v>
      </c>
      <c r="E59" s="25">
        <f t="shared" si="11"/>
        <v>98400</v>
      </c>
      <c r="F59" s="25">
        <f t="shared" si="11"/>
        <v>52400</v>
      </c>
      <c r="G59" s="25">
        <f t="shared" si="11"/>
        <v>38300</v>
      </c>
      <c r="H59" s="25">
        <f t="shared" si="11"/>
        <v>29900</v>
      </c>
      <c r="I59" s="26">
        <f t="shared" si="11"/>
        <v>24300</v>
      </c>
    </row>
    <row r="61" spans="2:9" ht="18.75" x14ac:dyDescent="0.25">
      <c r="B61" s="8" t="s">
        <v>79</v>
      </c>
      <c r="C61" s="10" t="s">
        <v>75</v>
      </c>
      <c r="D61" s="13">
        <f>E3</f>
        <v>43952</v>
      </c>
      <c r="E61" s="13">
        <f>F3</f>
        <v>43983</v>
      </c>
      <c r="F61" s="13">
        <f>G3</f>
        <v>44013</v>
      </c>
      <c r="G61" s="13">
        <v>44044</v>
      </c>
      <c r="H61" s="13">
        <v>44075</v>
      </c>
      <c r="I61" s="13">
        <v>44105</v>
      </c>
    </row>
    <row r="62" spans="2:9" x14ac:dyDescent="0.25">
      <c r="B62" s="9" t="s">
        <v>41</v>
      </c>
      <c r="C62" s="11" t="str">
        <f t="shared" ref="C62:C74" si="12">VLOOKUP($B62,$B$4:$E$35,2,FALSE)</f>
        <v>E07000105</v>
      </c>
      <c r="D62" s="12">
        <f t="shared" ref="D62:I74" si="13">VLOOKUP($B62,$B$4:$J$35,D$40,FALSE)</f>
        <v>15300</v>
      </c>
      <c r="E62" s="12">
        <f t="shared" si="13"/>
        <v>17400</v>
      </c>
      <c r="F62" s="12">
        <f t="shared" si="13"/>
        <v>9500</v>
      </c>
      <c r="G62" s="12">
        <f t="shared" si="13"/>
        <v>6800</v>
      </c>
      <c r="H62" s="12">
        <f t="shared" si="13"/>
        <v>5100</v>
      </c>
      <c r="I62" s="12">
        <f t="shared" si="13"/>
        <v>4000</v>
      </c>
    </row>
    <row r="63" spans="2:9" x14ac:dyDescent="0.25">
      <c r="B63" s="9" t="s">
        <v>43</v>
      </c>
      <c r="C63" s="11" t="str">
        <f t="shared" si="12"/>
        <v>E07000106</v>
      </c>
      <c r="D63" s="12">
        <f t="shared" si="13"/>
        <v>15900</v>
      </c>
      <c r="E63" s="12">
        <f t="shared" si="13"/>
        <v>18800</v>
      </c>
      <c r="F63" s="12">
        <f t="shared" si="13"/>
        <v>9800</v>
      </c>
      <c r="G63" s="12">
        <f t="shared" si="13"/>
        <v>7100</v>
      </c>
      <c r="H63" s="12">
        <f t="shared" si="13"/>
        <v>5000</v>
      </c>
      <c r="I63" s="12">
        <f t="shared" si="13"/>
        <v>3900</v>
      </c>
    </row>
    <row r="64" spans="2:9" x14ac:dyDescent="0.25">
      <c r="B64" s="9" t="s">
        <v>45</v>
      </c>
      <c r="C64" s="11" t="str">
        <f t="shared" si="12"/>
        <v>E07000107</v>
      </c>
      <c r="D64" s="12">
        <f t="shared" si="13"/>
        <v>13400</v>
      </c>
      <c r="E64" s="12">
        <f t="shared" si="13"/>
        <v>16000</v>
      </c>
      <c r="F64" s="12">
        <f t="shared" si="13"/>
        <v>8800</v>
      </c>
      <c r="G64" s="12">
        <f t="shared" si="13"/>
        <v>6700</v>
      </c>
      <c r="H64" s="12">
        <f t="shared" si="13"/>
        <v>5200</v>
      </c>
      <c r="I64" s="12">
        <f t="shared" si="13"/>
        <v>4300</v>
      </c>
    </row>
    <row r="65" spans="2:9" x14ac:dyDescent="0.25">
      <c r="B65" s="9" t="s">
        <v>47</v>
      </c>
      <c r="C65" s="11" t="str">
        <f t="shared" si="12"/>
        <v>E07000108</v>
      </c>
      <c r="D65" s="12">
        <f t="shared" si="13"/>
        <v>11700</v>
      </c>
      <c r="E65" s="12">
        <f t="shared" si="13"/>
        <v>13300</v>
      </c>
      <c r="F65" s="12">
        <f t="shared" si="13"/>
        <v>7100</v>
      </c>
      <c r="G65" s="12">
        <f t="shared" si="13"/>
        <v>4900</v>
      </c>
      <c r="H65" s="12">
        <f t="shared" si="13"/>
        <v>3500</v>
      </c>
      <c r="I65" s="12">
        <f t="shared" si="13"/>
        <v>3000</v>
      </c>
    </row>
    <row r="66" spans="2:9" x14ac:dyDescent="0.25">
      <c r="B66" s="9" t="s">
        <v>55</v>
      </c>
      <c r="C66" s="11" t="str">
        <f t="shared" si="12"/>
        <v>E07000112</v>
      </c>
      <c r="D66" s="12">
        <f t="shared" si="13"/>
        <v>11200</v>
      </c>
      <c r="E66" s="12">
        <f t="shared" si="13"/>
        <v>12700</v>
      </c>
      <c r="F66" s="12">
        <f t="shared" si="13"/>
        <v>6600</v>
      </c>
      <c r="G66" s="12">
        <f t="shared" si="13"/>
        <v>4700</v>
      </c>
      <c r="H66" s="12">
        <f t="shared" si="13"/>
        <v>3500</v>
      </c>
      <c r="I66" s="12">
        <f t="shared" si="13"/>
        <v>2900</v>
      </c>
    </row>
    <row r="67" spans="2:9" x14ac:dyDescent="0.25">
      <c r="B67" s="9" t="s">
        <v>49</v>
      </c>
      <c r="C67" s="11" t="str">
        <f t="shared" si="12"/>
        <v>E07000109</v>
      </c>
      <c r="D67" s="12">
        <f t="shared" si="13"/>
        <v>12500</v>
      </c>
      <c r="E67" s="12">
        <f t="shared" si="13"/>
        <v>14500</v>
      </c>
      <c r="F67" s="12">
        <f t="shared" si="13"/>
        <v>8000</v>
      </c>
      <c r="G67" s="12">
        <f t="shared" si="13"/>
        <v>5700</v>
      </c>
      <c r="H67" s="12">
        <f t="shared" si="13"/>
        <v>4500</v>
      </c>
      <c r="I67" s="12">
        <f t="shared" si="13"/>
        <v>3600</v>
      </c>
    </row>
    <row r="68" spans="2:9" x14ac:dyDescent="0.25">
      <c r="B68" s="9" t="s">
        <v>51</v>
      </c>
      <c r="C68" s="11" t="str">
        <f t="shared" si="12"/>
        <v>E07000110</v>
      </c>
      <c r="D68" s="12">
        <f t="shared" si="13"/>
        <v>19700</v>
      </c>
      <c r="E68" s="12">
        <f t="shared" si="13"/>
        <v>22600</v>
      </c>
      <c r="F68" s="12">
        <f t="shared" si="13"/>
        <v>12200</v>
      </c>
      <c r="G68" s="12">
        <f t="shared" si="13"/>
        <v>9000</v>
      </c>
      <c r="H68" s="12">
        <f t="shared" si="13"/>
        <v>6700</v>
      </c>
      <c r="I68" s="12">
        <f t="shared" si="13"/>
        <v>5600</v>
      </c>
    </row>
    <row r="69" spans="2:9" x14ac:dyDescent="0.25">
      <c r="B69" s="9" t="s">
        <v>71</v>
      </c>
      <c r="C69" s="11" t="str">
        <f t="shared" si="12"/>
        <v>E06000035</v>
      </c>
      <c r="D69" s="12">
        <f t="shared" si="13"/>
        <v>30700</v>
      </c>
      <c r="E69" s="12">
        <f t="shared" si="13"/>
        <v>35300</v>
      </c>
      <c r="F69" s="12">
        <f t="shared" si="13"/>
        <v>18200</v>
      </c>
      <c r="G69" s="12">
        <f t="shared" si="13"/>
        <v>13100</v>
      </c>
      <c r="H69" s="12">
        <f t="shared" si="13"/>
        <v>9800</v>
      </c>
      <c r="I69" s="12">
        <f t="shared" si="13"/>
        <v>7800</v>
      </c>
    </row>
    <row r="70" spans="2:9" x14ac:dyDescent="0.25">
      <c r="B70" s="9" t="s">
        <v>53</v>
      </c>
      <c r="C70" s="11" t="str">
        <f t="shared" si="12"/>
        <v>E07000111</v>
      </c>
      <c r="D70" s="12">
        <f t="shared" si="13"/>
        <v>12900</v>
      </c>
      <c r="E70" s="12">
        <f t="shared" si="13"/>
        <v>15100</v>
      </c>
      <c r="F70" s="12">
        <f t="shared" si="13"/>
        <v>8500</v>
      </c>
      <c r="G70" s="12">
        <f t="shared" si="13"/>
        <v>6600</v>
      </c>
      <c r="H70" s="12">
        <f t="shared" si="13"/>
        <v>4900</v>
      </c>
      <c r="I70" s="12">
        <f t="shared" si="13"/>
        <v>4000</v>
      </c>
    </row>
    <row r="71" spans="2:9" x14ac:dyDescent="0.25">
      <c r="B71" s="9" t="s">
        <v>57</v>
      </c>
      <c r="C71" s="11" t="str">
        <f t="shared" si="12"/>
        <v>E07000113</v>
      </c>
      <c r="D71" s="12">
        <f t="shared" si="13"/>
        <v>16000</v>
      </c>
      <c r="E71" s="12">
        <f t="shared" si="13"/>
        <v>18100</v>
      </c>
      <c r="F71" s="12">
        <f t="shared" si="13"/>
        <v>9000</v>
      </c>
      <c r="G71" s="12">
        <f t="shared" si="13"/>
        <v>6100</v>
      </c>
      <c r="H71" s="12">
        <f t="shared" si="13"/>
        <v>4400</v>
      </c>
      <c r="I71" s="12">
        <f t="shared" si="13"/>
        <v>3500</v>
      </c>
    </row>
    <row r="72" spans="2:9" x14ac:dyDescent="0.25">
      <c r="B72" s="9" t="s">
        <v>59</v>
      </c>
      <c r="C72" s="11" t="str">
        <f t="shared" si="12"/>
        <v>E07000114</v>
      </c>
      <c r="D72" s="12">
        <f t="shared" si="13"/>
        <v>14900</v>
      </c>
      <c r="E72" s="12">
        <f t="shared" si="13"/>
        <v>16800</v>
      </c>
      <c r="F72" s="12">
        <f t="shared" si="13"/>
        <v>8900</v>
      </c>
      <c r="G72" s="12">
        <f t="shared" si="13"/>
        <v>5900</v>
      </c>
      <c r="H72" s="12">
        <f t="shared" si="13"/>
        <v>4300</v>
      </c>
      <c r="I72" s="12">
        <f t="shared" si="13"/>
        <v>3500</v>
      </c>
    </row>
    <row r="73" spans="2:9" x14ac:dyDescent="0.25">
      <c r="B73" s="9" t="s">
        <v>61</v>
      </c>
      <c r="C73" s="11" t="str">
        <f t="shared" si="12"/>
        <v>E07000115</v>
      </c>
      <c r="D73" s="12">
        <f t="shared" si="13"/>
        <v>14700</v>
      </c>
      <c r="E73" s="12">
        <f t="shared" si="13"/>
        <v>17200</v>
      </c>
      <c r="F73" s="12">
        <f t="shared" si="13"/>
        <v>9500</v>
      </c>
      <c r="G73" s="12">
        <f t="shared" si="13"/>
        <v>7200</v>
      </c>
      <c r="H73" s="12">
        <f t="shared" si="13"/>
        <v>5100</v>
      </c>
      <c r="I73" s="12">
        <f t="shared" si="13"/>
        <v>4200</v>
      </c>
    </row>
    <row r="74" spans="2:9" ht="15.75" thickBot="1" x14ac:dyDescent="0.3">
      <c r="B74" s="9" t="s">
        <v>63</v>
      </c>
      <c r="C74" s="22" t="str">
        <f t="shared" si="12"/>
        <v>E07000116</v>
      </c>
      <c r="D74" s="12">
        <f t="shared" si="13"/>
        <v>12400</v>
      </c>
      <c r="E74" s="12">
        <f t="shared" si="13"/>
        <v>14500</v>
      </c>
      <c r="F74" s="12">
        <f t="shared" si="13"/>
        <v>8300</v>
      </c>
      <c r="G74" s="12">
        <f t="shared" si="13"/>
        <v>6200</v>
      </c>
      <c r="H74" s="12">
        <f t="shared" si="13"/>
        <v>4500</v>
      </c>
      <c r="I74" s="12">
        <f t="shared" si="13"/>
        <v>3600</v>
      </c>
    </row>
    <row r="75" spans="2:9" ht="19.5" thickBot="1" x14ac:dyDescent="0.35">
      <c r="C75" s="24" t="s">
        <v>82</v>
      </c>
      <c r="D75" s="25">
        <f t="shared" ref="D75:I75" si="14">SUM(D62:D74)</f>
        <v>201300</v>
      </c>
      <c r="E75" s="25">
        <f t="shared" si="14"/>
        <v>232300</v>
      </c>
      <c r="F75" s="25">
        <f t="shared" si="14"/>
        <v>124400</v>
      </c>
      <c r="G75" s="25">
        <f t="shared" si="14"/>
        <v>90000</v>
      </c>
      <c r="H75" s="25">
        <f t="shared" si="14"/>
        <v>66500</v>
      </c>
      <c r="I75" s="26">
        <f t="shared" si="14"/>
        <v>53900</v>
      </c>
    </row>
    <row r="77" spans="2:9" ht="18.75" x14ac:dyDescent="0.25">
      <c r="B77" s="8" t="s">
        <v>80</v>
      </c>
      <c r="C77" s="10" t="s">
        <v>75</v>
      </c>
      <c r="D77" s="13">
        <f>E3</f>
        <v>43952</v>
      </c>
      <c r="E77" s="13">
        <f>F3</f>
        <v>43983</v>
      </c>
      <c r="F77" s="13">
        <f>G3</f>
        <v>44013</v>
      </c>
      <c r="G77" s="13">
        <v>44044</v>
      </c>
      <c r="H77" s="13">
        <v>44075</v>
      </c>
      <c r="I77" s="13">
        <v>44105</v>
      </c>
    </row>
    <row r="78" spans="2:9" x14ac:dyDescent="0.25">
      <c r="B78" s="9" t="s">
        <v>31</v>
      </c>
      <c r="C78" s="11" t="str">
        <f t="shared" ref="C78:C82" si="15">VLOOKUP($B78,$B$4:$E$35,2,FALSE)</f>
        <v>E07000061</v>
      </c>
      <c r="D78" s="12">
        <f t="shared" ref="D78:I82" si="16">VLOOKUP($B78,$B$4:$J$35,D$40,FALSE)</f>
        <v>11500</v>
      </c>
      <c r="E78" s="12">
        <f t="shared" si="16"/>
        <v>13700</v>
      </c>
      <c r="F78" s="12">
        <f t="shared" si="16"/>
        <v>7400</v>
      </c>
      <c r="G78" s="12">
        <f t="shared" si="16"/>
        <v>5100</v>
      </c>
      <c r="H78" s="12">
        <f t="shared" si="16"/>
        <v>3700</v>
      </c>
      <c r="I78" s="12">
        <f t="shared" si="16"/>
        <v>2800</v>
      </c>
    </row>
    <row r="79" spans="2:9" x14ac:dyDescent="0.25">
      <c r="B79" s="9" t="s">
        <v>33</v>
      </c>
      <c r="C79" s="11" t="str">
        <f t="shared" si="15"/>
        <v>E07000062</v>
      </c>
      <c r="D79" s="12">
        <f t="shared" si="16"/>
        <v>9700</v>
      </c>
      <c r="E79" s="12">
        <f t="shared" si="16"/>
        <v>11100</v>
      </c>
      <c r="F79" s="12">
        <f t="shared" si="16"/>
        <v>5800</v>
      </c>
      <c r="G79" s="12">
        <f t="shared" si="16"/>
        <v>3900</v>
      </c>
      <c r="H79" s="12">
        <f t="shared" si="16"/>
        <v>2900</v>
      </c>
      <c r="I79" s="12">
        <f t="shared" si="16"/>
        <v>2400</v>
      </c>
    </row>
    <row r="80" spans="2:9" x14ac:dyDescent="0.25">
      <c r="B80" s="9" t="s">
        <v>35</v>
      </c>
      <c r="C80" s="11" t="str">
        <f t="shared" si="15"/>
        <v>E07000063</v>
      </c>
      <c r="D80" s="12">
        <f t="shared" si="16"/>
        <v>10600</v>
      </c>
      <c r="E80" s="12">
        <f t="shared" si="16"/>
        <v>12500</v>
      </c>
      <c r="F80" s="12">
        <f t="shared" si="16"/>
        <v>7100</v>
      </c>
      <c r="G80" s="12">
        <f t="shared" si="16"/>
        <v>5400</v>
      </c>
      <c r="H80" s="12">
        <f t="shared" si="16"/>
        <v>3800</v>
      </c>
      <c r="I80" s="12">
        <f t="shared" si="16"/>
        <v>3000</v>
      </c>
    </row>
    <row r="81" spans="2:9" x14ac:dyDescent="0.25">
      <c r="B81" s="9" t="s">
        <v>37</v>
      </c>
      <c r="C81" s="11" t="str">
        <f t="shared" si="15"/>
        <v>E07000064</v>
      </c>
      <c r="D81" s="12">
        <f t="shared" si="16"/>
        <v>9300</v>
      </c>
      <c r="E81" s="12">
        <f t="shared" si="16"/>
        <v>10600</v>
      </c>
      <c r="F81" s="12">
        <f t="shared" si="16"/>
        <v>5800</v>
      </c>
      <c r="G81" s="12">
        <f t="shared" si="16"/>
        <v>3800</v>
      </c>
      <c r="H81" s="12">
        <f t="shared" si="16"/>
        <v>2900</v>
      </c>
      <c r="I81" s="12">
        <f t="shared" si="16"/>
        <v>2400</v>
      </c>
    </row>
    <row r="82" spans="2:9" ht="15.75" thickBot="1" x14ac:dyDescent="0.3">
      <c r="B82" s="9" t="s">
        <v>39</v>
      </c>
      <c r="C82" s="22" t="str">
        <f t="shared" si="15"/>
        <v>E07000065</v>
      </c>
      <c r="D82" s="12">
        <f t="shared" si="16"/>
        <v>17700</v>
      </c>
      <c r="E82" s="12">
        <f t="shared" si="16"/>
        <v>20400</v>
      </c>
      <c r="F82" s="12">
        <f t="shared" si="16"/>
        <v>11500</v>
      </c>
      <c r="G82" s="12">
        <f t="shared" si="16"/>
        <v>8300</v>
      </c>
      <c r="H82" s="12">
        <f t="shared" si="16"/>
        <v>6000</v>
      </c>
      <c r="I82" s="12">
        <f t="shared" si="16"/>
        <v>4800</v>
      </c>
    </row>
    <row r="83" spans="2:9" ht="19.5" thickBot="1" x14ac:dyDescent="0.35">
      <c r="C83" s="24" t="s">
        <v>83</v>
      </c>
      <c r="D83" s="25">
        <f t="shared" ref="D83:I83" si="17">SUM(D78:D82)</f>
        <v>58800</v>
      </c>
      <c r="E83" s="25">
        <f t="shared" si="17"/>
        <v>68300</v>
      </c>
      <c r="F83" s="25">
        <f t="shared" si="17"/>
        <v>37600</v>
      </c>
      <c r="G83" s="25">
        <f t="shared" si="17"/>
        <v>26500</v>
      </c>
      <c r="H83" s="25">
        <f t="shared" si="17"/>
        <v>19300</v>
      </c>
      <c r="I83" s="26">
        <f t="shared" si="17"/>
        <v>15400</v>
      </c>
    </row>
  </sheetData>
  <sortState xmlns:xlrd2="http://schemas.microsoft.com/office/spreadsheetml/2017/richdata2" ref="B4:J35">
    <sortCondition descending="1" ref="J4:J35"/>
  </sortState>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AAB151-DA04-4844-97AD-6C2859501E35}">
  <dimension ref="A1:F30"/>
  <sheetViews>
    <sheetView zoomScale="80" zoomScaleNormal="80" workbookViewId="0"/>
  </sheetViews>
  <sheetFormatPr defaultRowHeight="15" x14ac:dyDescent="0.25"/>
  <cols>
    <col min="1" max="1" width="24.7109375" customWidth="1"/>
    <col min="2" max="2" width="11.5703125" bestFit="1" customWidth="1"/>
    <col min="3" max="3" width="24.28515625" bestFit="1" customWidth="1"/>
    <col min="4" max="4" width="32.28515625" bestFit="1" customWidth="1"/>
    <col min="5" max="5" width="13.42578125" bestFit="1" customWidth="1"/>
  </cols>
  <sheetData>
    <row r="1" spans="1:6" ht="63" x14ac:dyDescent="0.25">
      <c r="A1" s="74" t="s">
        <v>67</v>
      </c>
    </row>
    <row r="3" spans="1:6" ht="19.5" thickBot="1" x14ac:dyDescent="0.3">
      <c r="A3" s="121" t="s">
        <v>150</v>
      </c>
    </row>
    <row r="4" spans="1:6" x14ac:dyDescent="0.25">
      <c r="B4" s="165"/>
      <c r="C4" s="166" t="s">
        <v>133</v>
      </c>
      <c r="D4" s="166" t="s">
        <v>134</v>
      </c>
      <c r="E4" s="167" t="s">
        <v>147</v>
      </c>
    </row>
    <row r="5" spans="1:6" ht="15.75" x14ac:dyDescent="0.25">
      <c r="B5" s="168" t="s">
        <v>148</v>
      </c>
      <c r="C5" s="15">
        <f>'RAW DATA (AGE &amp; GENDER)'!H16</f>
        <v>1136400</v>
      </c>
      <c r="D5" s="15">
        <f>'RAW DATA (AGE &amp; GENDER)'!I16</f>
        <v>14998800</v>
      </c>
      <c r="E5" s="125">
        <f>'RAW DATA (AGE &amp; GENDER)'!J16</f>
        <v>0.08</v>
      </c>
    </row>
    <row r="6" spans="1:6" ht="15.75" x14ac:dyDescent="0.25">
      <c r="B6" s="168" t="s">
        <v>149</v>
      </c>
      <c r="C6" s="15">
        <f>'RAW DATA (AGE &amp; GENDER)'!D16</f>
        <v>1188300</v>
      </c>
      <c r="D6" s="15">
        <f>'RAW DATA (AGE &amp; GENDER)'!E16</f>
        <v>15354300</v>
      </c>
      <c r="E6" s="125">
        <f>'RAW DATA (AGE &amp; GENDER)'!F16</f>
        <v>0.08</v>
      </c>
    </row>
    <row r="7" spans="1:6" x14ac:dyDescent="0.25">
      <c r="B7" s="169"/>
      <c r="C7" s="170"/>
      <c r="D7" s="171"/>
      <c r="E7" s="134"/>
    </row>
    <row r="8" spans="1:6" x14ac:dyDescent="0.25">
      <c r="B8" s="169"/>
      <c r="C8" s="46" t="s">
        <v>120</v>
      </c>
      <c r="D8" s="46" t="s">
        <v>967</v>
      </c>
      <c r="E8" s="134"/>
    </row>
    <row r="9" spans="1:6" ht="15.75" x14ac:dyDescent="0.25">
      <c r="B9" s="168" t="s">
        <v>148</v>
      </c>
      <c r="C9" s="172">
        <f>C5/$D$9</f>
        <v>0.48883726932507421</v>
      </c>
      <c r="D9" s="242">
        <f>SUM(C5:C6)</f>
        <v>2324700</v>
      </c>
      <c r="E9" s="134"/>
    </row>
    <row r="10" spans="1:6" ht="16.5" thickBot="1" x14ac:dyDescent="0.3">
      <c r="B10" s="173" t="s">
        <v>149</v>
      </c>
      <c r="C10" s="174">
        <f>C6/$D$9</f>
        <v>0.51116273067492579</v>
      </c>
      <c r="D10" s="243"/>
      <c r="E10" s="175"/>
    </row>
    <row r="12" spans="1:6" ht="15.75" thickBot="1" x14ac:dyDescent="0.3"/>
    <row r="13" spans="1:6" x14ac:dyDescent="0.25">
      <c r="B13" s="75"/>
      <c r="C13" s="166" t="s">
        <v>133</v>
      </c>
      <c r="D13" s="166" t="s">
        <v>134</v>
      </c>
      <c r="E13" s="167" t="s">
        <v>147</v>
      </c>
      <c r="F13" s="191" t="s">
        <v>151</v>
      </c>
    </row>
    <row r="14" spans="1:6" ht="15" customHeight="1" x14ac:dyDescent="0.25">
      <c r="A14" s="190"/>
      <c r="B14" s="124" t="s">
        <v>157</v>
      </c>
      <c r="C14" s="178">
        <f>'RAW DATA (AGE &amp; GENDER)'!N8</f>
        <v>43900</v>
      </c>
      <c r="D14" s="178">
        <f>'RAW DATA (AGE &amp; GENDER)'!O8</f>
        <v>417800</v>
      </c>
      <c r="E14" s="125">
        <f>'RAW DATA (AGE &amp; GENDER)'!P8</f>
        <v>0.11</v>
      </c>
      <c r="F14" s="240">
        <f>ROUNDUP(AVERAGE(E14:E20),2)</f>
        <v>0.09</v>
      </c>
    </row>
    <row r="15" spans="1:6" ht="15" customHeight="1" x14ac:dyDescent="0.25">
      <c r="A15" s="190"/>
      <c r="B15" s="124" t="s">
        <v>158</v>
      </c>
      <c r="C15" s="178">
        <f>'RAW DATA (AGE &amp; GENDER)'!N9</f>
        <v>325300</v>
      </c>
      <c r="D15" s="178">
        <f>'RAW DATA (AGE &amp; GENDER)'!O9</f>
        <v>3637400</v>
      </c>
      <c r="E15" s="125">
        <f>'RAW DATA (AGE &amp; GENDER)'!P9</f>
        <v>0.09</v>
      </c>
      <c r="F15" s="240"/>
    </row>
    <row r="16" spans="1:6" ht="15" customHeight="1" x14ac:dyDescent="0.25">
      <c r="A16" s="190"/>
      <c r="B16" s="124" t="s">
        <v>969</v>
      </c>
      <c r="C16" s="178">
        <f>'RAW DATA (AGE &amp; GENDER)'!N10</f>
        <v>526000</v>
      </c>
      <c r="D16" s="178">
        <f>'RAW DATA (AGE &amp; GENDER)'!O10</f>
        <v>7158500</v>
      </c>
      <c r="E16" s="125">
        <f>'RAW DATA (AGE &amp; GENDER)'!P10</f>
        <v>7.0000000000000007E-2</v>
      </c>
      <c r="F16" s="240"/>
    </row>
    <row r="17" spans="1:6" ht="15" customHeight="1" x14ac:dyDescent="0.25">
      <c r="A17" s="190"/>
      <c r="B17" s="124" t="s">
        <v>970</v>
      </c>
      <c r="C17" s="178">
        <f>'RAW DATA (AGE &amp; GENDER)'!N11</f>
        <v>481300</v>
      </c>
      <c r="D17" s="178">
        <f>'RAW DATA (AGE &amp; GENDER)'!O11</f>
        <v>6592800</v>
      </c>
      <c r="E17" s="125">
        <f>'RAW DATA (AGE &amp; GENDER)'!P11</f>
        <v>7.0000000000000007E-2</v>
      </c>
      <c r="F17" s="240"/>
    </row>
    <row r="18" spans="1:6" ht="15" customHeight="1" x14ac:dyDescent="0.25">
      <c r="A18" s="190"/>
      <c r="B18" s="124" t="s">
        <v>971</v>
      </c>
      <c r="C18" s="178">
        <f>'RAW DATA (AGE &amp; GENDER)'!N12</f>
        <v>466400</v>
      </c>
      <c r="D18" s="178">
        <f>'RAW DATA (AGE &amp; GENDER)'!O12</f>
        <v>6707700</v>
      </c>
      <c r="E18" s="125">
        <f>'RAW DATA (AGE &amp; GENDER)'!P12</f>
        <v>7.0000000000000007E-2</v>
      </c>
      <c r="F18" s="240"/>
    </row>
    <row r="19" spans="1:6" ht="15" customHeight="1" x14ac:dyDescent="0.25">
      <c r="A19" s="190"/>
      <c r="B19" s="124" t="s">
        <v>972</v>
      </c>
      <c r="C19" s="178">
        <f>'RAW DATA (AGE &amp; GENDER)'!N13</f>
        <v>369800</v>
      </c>
      <c r="D19" s="178">
        <f>'RAW DATA (AGE &amp; GENDER)'!O13</f>
        <v>4776900</v>
      </c>
      <c r="E19" s="125">
        <f>'RAW DATA (AGE &amp; GENDER)'!P13</f>
        <v>0.08</v>
      </c>
      <c r="F19" s="240"/>
    </row>
    <row r="20" spans="1:6" ht="15.75" customHeight="1" thickBot="1" x14ac:dyDescent="0.3">
      <c r="A20" s="190"/>
      <c r="B20" s="126" t="s">
        <v>159</v>
      </c>
      <c r="C20" s="179">
        <f>'RAW DATA (AGE &amp; GENDER)'!N14</f>
        <v>111900</v>
      </c>
      <c r="D20" s="179">
        <f>'RAW DATA (AGE &amp; GENDER)'!O14</f>
        <v>1059700</v>
      </c>
      <c r="E20" s="127">
        <f>'RAW DATA (AGE &amp; GENDER)'!P14</f>
        <v>0.11</v>
      </c>
      <c r="F20" s="241"/>
    </row>
    <row r="22" spans="1:6" ht="15.75" thickBot="1" x14ac:dyDescent="0.3"/>
    <row r="23" spans="1:6" x14ac:dyDescent="0.25">
      <c r="B23" s="165"/>
      <c r="C23" s="166" t="s">
        <v>120</v>
      </c>
      <c r="D23" s="167" t="s">
        <v>967</v>
      </c>
    </row>
    <row r="24" spans="1:6" x14ac:dyDescent="0.25">
      <c r="B24" s="124" t="s">
        <v>157</v>
      </c>
      <c r="C24" s="172">
        <f t="shared" ref="C24:C30" si="0">C14/$D$24</f>
        <v>1.8884969457110899E-2</v>
      </c>
      <c r="D24" s="244">
        <f>SUM(C14:C20)</f>
        <v>2324600</v>
      </c>
    </row>
    <row r="25" spans="1:6" x14ac:dyDescent="0.25">
      <c r="B25" s="124" t="s">
        <v>158</v>
      </c>
      <c r="C25" s="172">
        <f t="shared" si="0"/>
        <v>0.13993805385872837</v>
      </c>
      <c r="D25" s="244"/>
    </row>
    <row r="26" spans="1:6" x14ac:dyDescent="0.25">
      <c r="B26" s="124" t="s">
        <v>969</v>
      </c>
      <c r="C26" s="172">
        <f t="shared" si="0"/>
        <v>0.22627548825604404</v>
      </c>
      <c r="D26" s="244"/>
    </row>
    <row r="27" spans="1:6" x14ac:dyDescent="0.25">
      <c r="B27" s="124" t="s">
        <v>970</v>
      </c>
      <c r="C27" s="172">
        <f t="shared" si="0"/>
        <v>0.20704637356964639</v>
      </c>
      <c r="D27" s="244"/>
    </row>
    <row r="28" spans="1:6" x14ac:dyDescent="0.25">
      <c r="B28" s="124" t="s">
        <v>971</v>
      </c>
      <c r="C28" s="172">
        <f t="shared" si="0"/>
        <v>0.20063666867418051</v>
      </c>
      <c r="D28" s="244"/>
    </row>
    <row r="29" spans="1:6" x14ac:dyDescent="0.25">
      <c r="B29" s="124" t="s">
        <v>972</v>
      </c>
      <c r="C29" s="172">
        <f t="shared" si="0"/>
        <v>0.15908113223780435</v>
      </c>
      <c r="D29" s="244"/>
    </row>
    <row r="30" spans="1:6" ht="15.75" thickBot="1" x14ac:dyDescent="0.3">
      <c r="B30" s="126" t="s">
        <v>159</v>
      </c>
      <c r="C30" s="174">
        <f t="shared" si="0"/>
        <v>4.8137313946485419E-2</v>
      </c>
      <c r="D30" s="245"/>
    </row>
  </sheetData>
  <mergeCells count="3">
    <mergeCell ref="F14:F20"/>
    <mergeCell ref="D9:D10"/>
    <mergeCell ref="D24:D30"/>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6174F3-7C3C-4111-B4DB-F47E8D5D7FB6}">
  <dimension ref="A1:F118"/>
  <sheetViews>
    <sheetView zoomScale="80" zoomScaleNormal="80" workbookViewId="0"/>
  </sheetViews>
  <sheetFormatPr defaultRowHeight="15" x14ac:dyDescent="0.25"/>
  <cols>
    <col min="1" max="1" width="24.7109375" customWidth="1"/>
    <col min="2" max="2" width="29.140625" bestFit="1" customWidth="1"/>
    <col min="3" max="3" width="24.28515625" bestFit="1" customWidth="1"/>
    <col min="4" max="4" width="32.28515625" bestFit="1" customWidth="1"/>
    <col min="5" max="5" width="13.42578125" bestFit="1" customWidth="1"/>
  </cols>
  <sheetData>
    <row r="1" spans="1:5" ht="63" x14ac:dyDescent="0.25">
      <c r="A1" s="136" t="s">
        <v>67</v>
      </c>
    </row>
    <row r="3" spans="1:5" ht="19.5" thickBot="1" x14ac:dyDescent="0.3">
      <c r="A3" s="121" t="s">
        <v>963</v>
      </c>
    </row>
    <row r="4" spans="1:5" x14ac:dyDescent="0.25">
      <c r="B4" s="165"/>
      <c r="C4" s="166" t="s">
        <v>133</v>
      </c>
      <c r="D4" s="166" t="s">
        <v>134</v>
      </c>
      <c r="E4" s="167" t="s">
        <v>147</v>
      </c>
    </row>
    <row r="5" spans="1:5" ht="15.75" x14ac:dyDescent="0.25">
      <c r="B5" s="168" t="s">
        <v>148</v>
      </c>
      <c r="C5" s="15">
        <f>SUM(C52:C83)</f>
        <v>61700</v>
      </c>
      <c r="D5" s="15">
        <f>SUM(C87:C118)</f>
        <v>908500</v>
      </c>
      <c r="E5" s="125">
        <f>AVERAGE(C17:C48)</f>
        <v>6.8750000000000019E-2</v>
      </c>
    </row>
    <row r="6" spans="1:5" ht="15.75" x14ac:dyDescent="0.25">
      <c r="B6" s="168" t="s">
        <v>149</v>
      </c>
      <c r="C6" s="15">
        <f>SUM(D52:D83)</f>
        <v>71300</v>
      </c>
      <c r="D6" s="15">
        <f>SUM(D87:D118)</f>
        <v>957900</v>
      </c>
      <c r="E6" s="125">
        <f>AVERAGE(D17:D48)</f>
        <v>7.5312500000000032E-2</v>
      </c>
    </row>
    <row r="7" spans="1:5" ht="15.75" x14ac:dyDescent="0.25">
      <c r="B7" s="168"/>
      <c r="C7" s="15"/>
      <c r="D7" s="15"/>
      <c r="E7" s="125"/>
    </row>
    <row r="8" spans="1:5" ht="15.75" x14ac:dyDescent="0.25">
      <c r="B8" s="168"/>
      <c r="C8" s="46" t="s">
        <v>120</v>
      </c>
      <c r="D8" s="46" t="s">
        <v>967</v>
      </c>
      <c r="E8" s="125"/>
    </row>
    <row r="9" spans="1:5" ht="15.75" x14ac:dyDescent="0.25">
      <c r="B9" s="168" t="s">
        <v>148</v>
      </c>
      <c r="C9" s="176">
        <f>C5/$D$9</f>
        <v>0.46390977443609022</v>
      </c>
      <c r="D9" s="242">
        <f>SUM(C5:C6)</f>
        <v>133000</v>
      </c>
      <c r="E9" s="125"/>
    </row>
    <row r="10" spans="1:5" ht="16.5" thickBot="1" x14ac:dyDescent="0.3">
      <c r="B10" s="173" t="s">
        <v>149</v>
      </c>
      <c r="C10" s="177">
        <f>C6/$D$9</f>
        <v>0.53609022556390973</v>
      </c>
      <c r="D10" s="243"/>
      <c r="E10" s="127"/>
    </row>
    <row r="11" spans="1:5" ht="15.75" x14ac:dyDescent="0.25">
      <c r="B11" s="122"/>
      <c r="C11" s="5"/>
      <c r="D11" s="5"/>
      <c r="E11" s="123"/>
    </row>
    <row r="12" spans="1:5" ht="15.75" x14ac:dyDescent="0.25">
      <c r="B12" s="122"/>
      <c r="C12" s="5"/>
      <c r="D12" s="5"/>
      <c r="E12" s="123"/>
    </row>
    <row r="14" spans="1:5" ht="15.75" thickBot="1" x14ac:dyDescent="0.3"/>
    <row r="15" spans="1:5" ht="15.75" thickBot="1" x14ac:dyDescent="0.3">
      <c r="C15" s="246" t="s">
        <v>965</v>
      </c>
      <c r="D15" s="247"/>
    </row>
    <row r="16" spans="1:5" ht="15.75" thickBot="1" x14ac:dyDescent="0.3">
      <c r="C16" s="161" t="s">
        <v>148</v>
      </c>
      <c r="D16" s="162" t="s">
        <v>149</v>
      </c>
    </row>
    <row r="17" spans="2:4" x14ac:dyDescent="0.25">
      <c r="B17" s="160" t="s">
        <v>41</v>
      </c>
      <c r="C17" s="192">
        <f>VLOOKUP(B17,'RAW DATA (LA &amp; GENDER)'!$C$5:$I$425,7,FALSE)</f>
        <v>0.06</v>
      </c>
      <c r="D17" s="163">
        <f>VLOOKUP(B17,'RAW DATA (LA &amp; GENDER)'!$C$5:$I$425,4,FALSE)</f>
        <v>7.0000000000000007E-2</v>
      </c>
    </row>
    <row r="18" spans="2:4" x14ac:dyDescent="0.25">
      <c r="B18" s="72" t="s">
        <v>7</v>
      </c>
      <c r="C18" s="68">
        <f>VLOOKUP(B18,'RAW DATA (LA &amp; GENDER)'!$C$5:$I$425,7,FALSE)</f>
        <v>7.0000000000000007E-2</v>
      </c>
      <c r="D18" s="69">
        <f>VLOOKUP(B18,'RAW DATA (LA &amp; GENDER)'!$C$5:$I$425,4,FALSE)</f>
        <v>0.08</v>
      </c>
    </row>
    <row r="19" spans="2:4" x14ac:dyDescent="0.25">
      <c r="B19" s="72" t="s">
        <v>9</v>
      </c>
      <c r="C19" s="68">
        <f>VLOOKUP(B19,'RAW DATA (LA &amp; GENDER)'!$C$5:$I$425,7,FALSE)</f>
        <v>0.08</v>
      </c>
      <c r="D19" s="69">
        <f>VLOOKUP(B19,'RAW DATA (LA &amp; GENDER)'!$C$5:$I$425,4,FALSE)</f>
        <v>0.09</v>
      </c>
    </row>
    <row r="20" spans="2:4" x14ac:dyDescent="0.25">
      <c r="B20" s="72" t="s">
        <v>11</v>
      </c>
      <c r="C20" s="68">
        <f>VLOOKUP(B20,'RAW DATA (LA &amp; GENDER)'!$C$5:$I$425,7,FALSE)</f>
        <v>7.0000000000000007E-2</v>
      </c>
      <c r="D20" s="69">
        <f>VLOOKUP(B20,'RAW DATA (LA &amp; GENDER)'!$C$5:$I$425,4,FALSE)</f>
        <v>0.09</v>
      </c>
    </row>
    <row r="21" spans="2:4" x14ac:dyDescent="0.25">
      <c r="B21" s="72" t="s">
        <v>43</v>
      </c>
      <c r="C21" s="68">
        <f>VLOOKUP(B21,'RAW DATA (LA &amp; GENDER)'!$C$5:$I$425,7,FALSE)</f>
        <v>0.06</v>
      </c>
      <c r="D21" s="69">
        <f>VLOOKUP(B21,'RAW DATA (LA &amp; GENDER)'!$C$5:$I$425,4,FALSE)</f>
        <v>0.06</v>
      </c>
    </row>
    <row r="22" spans="2:4" x14ac:dyDescent="0.25">
      <c r="B22" s="72" t="s">
        <v>13</v>
      </c>
      <c r="C22" s="68">
        <f>VLOOKUP(B22,'RAW DATA (LA &amp; GENDER)'!$C$5:$I$425,7,FALSE)</f>
        <v>7.0000000000000007E-2</v>
      </c>
      <c r="D22" s="69">
        <f>VLOOKUP(B22,'RAW DATA (LA &amp; GENDER)'!$C$5:$I$425,4,FALSE)</f>
        <v>0.08</v>
      </c>
    </row>
    <row r="23" spans="2:4" x14ac:dyDescent="0.25">
      <c r="B23" s="72" t="s">
        <v>15</v>
      </c>
      <c r="C23" s="68">
        <f>VLOOKUP(B23,'RAW DATA (LA &amp; GENDER)'!$C$5:$I$425,7,FALSE)</f>
        <v>0.06</v>
      </c>
      <c r="D23" s="69">
        <f>VLOOKUP(B23,'RAW DATA (LA &amp; GENDER)'!$C$5:$I$425,4,FALSE)</f>
        <v>0.08</v>
      </c>
    </row>
    <row r="24" spans="2:4" x14ac:dyDescent="0.25">
      <c r="B24" s="72" t="s">
        <v>17</v>
      </c>
      <c r="C24" s="68">
        <f>VLOOKUP(B24,'RAW DATA (LA &amp; GENDER)'!$C$5:$I$425,7,FALSE)</f>
        <v>0.06</v>
      </c>
      <c r="D24" s="69">
        <f>VLOOKUP(B24,'RAW DATA (LA &amp; GENDER)'!$C$5:$I$425,4,FALSE)</f>
        <v>0.06</v>
      </c>
    </row>
    <row r="25" spans="2:4" x14ac:dyDescent="0.25">
      <c r="B25" s="72" t="s">
        <v>45</v>
      </c>
      <c r="C25" s="68">
        <f>VLOOKUP(B25,'RAW DATA (LA &amp; GENDER)'!$C$5:$I$425,7,FALSE)</f>
        <v>0.08</v>
      </c>
      <c r="D25" s="69">
        <f>VLOOKUP(B25,'RAW DATA (LA &amp; GENDER)'!$C$5:$I$425,4,FALSE)</f>
        <v>0.08</v>
      </c>
    </row>
    <row r="26" spans="2:4" x14ac:dyDescent="0.25">
      <c r="B26" s="72" t="s">
        <v>47</v>
      </c>
      <c r="C26" s="68">
        <f>VLOOKUP(B26,'RAW DATA (LA &amp; GENDER)'!$C$5:$I$425,7,FALSE)</f>
        <v>0.06</v>
      </c>
      <c r="D26" s="69">
        <f>VLOOKUP(B26,'RAW DATA (LA &amp; GENDER)'!$C$5:$I$425,4,FALSE)</f>
        <v>7.0000000000000007E-2</v>
      </c>
    </row>
    <row r="27" spans="2:4" x14ac:dyDescent="0.25">
      <c r="B27" s="72" t="s">
        <v>31</v>
      </c>
      <c r="C27" s="68">
        <f>VLOOKUP(B27,'RAW DATA (LA &amp; GENDER)'!$C$5:$I$425,7,FALSE)</f>
        <v>7.0000000000000007E-2</v>
      </c>
      <c r="D27" s="69">
        <f>VLOOKUP(B27,'RAW DATA (LA &amp; GENDER)'!$C$5:$I$425,4,FALSE)</f>
        <v>0.06</v>
      </c>
    </row>
    <row r="28" spans="2:4" x14ac:dyDescent="0.25">
      <c r="B28" s="72" t="s">
        <v>19</v>
      </c>
      <c r="C28" s="68">
        <f>VLOOKUP(B28,'RAW DATA (LA &amp; GENDER)'!$C$5:$I$425,7,FALSE)</f>
        <v>0.1</v>
      </c>
      <c r="D28" s="69">
        <f>VLOOKUP(B28,'RAW DATA (LA &amp; GENDER)'!$C$5:$I$425,4,FALSE)</f>
        <v>0.11</v>
      </c>
    </row>
    <row r="29" spans="2:4" x14ac:dyDescent="0.25">
      <c r="B29" s="72" t="s">
        <v>55</v>
      </c>
      <c r="C29" s="68">
        <f>VLOOKUP(B29,'RAW DATA (LA &amp; GENDER)'!$C$5:$I$425,7,FALSE)</f>
        <v>0.06</v>
      </c>
      <c r="D29" s="69">
        <f>VLOOKUP(B29,'RAW DATA (LA &amp; GENDER)'!$C$5:$I$425,4,FALSE)</f>
        <v>7.0000000000000007E-2</v>
      </c>
    </row>
    <row r="30" spans="2:4" x14ac:dyDescent="0.25">
      <c r="B30" s="72" t="s">
        <v>49</v>
      </c>
      <c r="C30" s="68">
        <f>VLOOKUP(B30,'RAW DATA (LA &amp; GENDER)'!$C$5:$I$425,7,FALSE)</f>
        <v>7.0000000000000007E-2</v>
      </c>
      <c r="D30" s="69">
        <f>VLOOKUP(B30,'RAW DATA (LA &amp; GENDER)'!$C$5:$I$425,4,FALSE)</f>
        <v>0.08</v>
      </c>
    </row>
    <row r="31" spans="2:4" x14ac:dyDescent="0.25">
      <c r="B31" s="72" t="s">
        <v>21</v>
      </c>
      <c r="C31" s="68">
        <f>VLOOKUP(B31,'RAW DATA (LA &amp; GENDER)'!$C$5:$I$425,7,FALSE)</f>
        <v>7.0000000000000007E-2</v>
      </c>
      <c r="D31" s="69">
        <f>VLOOKUP(B31,'RAW DATA (LA &amp; GENDER)'!$C$5:$I$425,4,FALSE)</f>
        <v>0.08</v>
      </c>
    </row>
    <row r="32" spans="2:4" x14ac:dyDescent="0.25">
      <c r="B32" s="72" t="s">
        <v>33</v>
      </c>
      <c r="C32" s="68">
        <f>VLOOKUP(B32,'RAW DATA (LA &amp; GENDER)'!$C$5:$I$425,7,FALSE)</f>
        <v>7.0000000000000007E-2</v>
      </c>
      <c r="D32" s="69">
        <f>VLOOKUP(B32,'RAW DATA (LA &amp; GENDER)'!$C$5:$I$425,4,FALSE)</f>
        <v>0.06</v>
      </c>
    </row>
    <row r="33" spans="2:4" x14ac:dyDescent="0.25">
      <c r="B33" s="72" t="s">
        <v>35</v>
      </c>
      <c r="C33" s="68">
        <f>VLOOKUP(B33,'RAW DATA (LA &amp; GENDER)'!$C$5:$I$425,7,FALSE)</f>
        <v>0.08</v>
      </c>
      <c r="D33" s="69">
        <f>VLOOKUP(B33,'RAW DATA (LA &amp; GENDER)'!$C$5:$I$425,4,FALSE)</f>
        <v>7.0000000000000007E-2</v>
      </c>
    </row>
    <row r="34" spans="2:4" x14ac:dyDescent="0.25">
      <c r="B34" s="72" t="s">
        <v>51</v>
      </c>
      <c r="C34" s="68">
        <f>VLOOKUP(B34,'RAW DATA (LA &amp; GENDER)'!$C$5:$I$425,7,FALSE)</f>
        <v>7.0000000000000007E-2</v>
      </c>
      <c r="D34" s="69">
        <f>VLOOKUP(B34,'RAW DATA (LA &amp; GENDER)'!$C$5:$I$425,4,FALSE)</f>
        <v>7.0000000000000007E-2</v>
      </c>
    </row>
    <row r="35" spans="2:4" x14ac:dyDescent="0.25">
      <c r="B35" s="72" t="s">
        <v>23</v>
      </c>
      <c r="C35" s="68">
        <f>VLOOKUP(B35,'RAW DATA (LA &amp; GENDER)'!$C$5:$I$425,7,FALSE)</f>
        <v>7.0000000000000007E-2</v>
      </c>
      <c r="D35" s="69">
        <f>VLOOKUP(B35,'RAW DATA (LA &amp; GENDER)'!$C$5:$I$425,4,FALSE)</f>
        <v>0.08</v>
      </c>
    </row>
    <row r="36" spans="2:4" x14ac:dyDescent="0.25">
      <c r="B36" s="72" t="s">
        <v>71</v>
      </c>
      <c r="C36" s="68">
        <f>VLOOKUP(B36,'RAW DATA (LA &amp; GENDER)'!$C$5:$I$425,7,FALSE)</f>
        <v>0.06</v>
      </c>
      <c r="D36" s="69">
        <f>VLOOKUP(B36,'RAW DATA (LA &amp; GENDER)'!$C$5:$I$425,4,FALSE)</f>
        <v>0.06</v>
      </c>
    </row>
    <row r="37" spans="2:4" x14ac:dyDescent="0.25">
      <c r="B37" s="72" t="s">
        <v>25</v>
      </c>
      <c r="C37" s="68">
        <f>VLOOKUP(B37,'RAW DATA (LA &amp; GENDER)'!$C$5:$I$425,7,FALSE)</f>
        <v>7.0000000000000007E-2</v>
      </c>
      <c r="D37" s="69">
        <f>VLOOKUP(B37,'RAW DATA (LA &amp; GENDER)'!$C$5:$I$425,4,FALSE)</f>
        <v>0.08</v>
      </c>
    </row>
    <row r="38" spans="2:4" x14ac:dyDescent="0.25">
      <c r="B38" s="72" t="s">
        <v>37</v>
      </c>
      <c r="C38" s="68">
        <f>VLOOKUP(B38,'RAW DATA (LA &amp; GENDER)'!$C$5:$I$425,7,FALSE)</f>
        <v>7.0000000000000007E-2</v>
      </c>
      <c r="D38" s="69">
        <f>VLOOKUP(B38,'RAW DATA (LA &amp; GENDER)'!$C$5:$I$425,4,FALSE)</f>
        <v>0.08</v>
      </c>
    </row>
    <row r="39" spans="2:4" x14ac:dyDescent="0.25">
      <c r="B39" s="72" t="s">
        <v>53</v>
      </c>
      <c r="C39" s="68">
        <f>VLOOKUP(B39,'RAW DATA (LA &amp; GENDER)'!$C$5:$I$425,7,FALSE)</f>
        <v>7.0000000000000007E-2</v>
      </c>
      <c r="D39" s="69">
        <f>VLOOKUP(B39,'RAW DATA (LA &amp; GENDER)'!$C$5:$I$425,4,FALSE)</f>
        <v>0.08</v>
      </c>
    </row>
    <row r="40" spans="2:4" x14ac:dyDescent="0.25">
      <c r="B40" s="72" t="s">
        <v>72</v>
      </c>
      <c r="C40" s="68">
        <f>VLOOKUP(B40,'RAW DATA (LA &amp; GENDER)'!$C$5:$I$425,7,FALSE)</f>
        <v>7.0000000000000007E-2</v>
      </c>
      <c r="D40" s="69">
        <f>VLOOKUP(B40,'RAW DATA (LA &amp; GENDER)'!$C$5:$I$425,4,FALSE)</f>
        <v>7.0000000000000007E-2</v>
      </c>
    </row>
    <row r="41" spans="2:4" x14ac:dyDescent="0.25">
      <c r="B41" s="72" t="s">
        <v>57</v>
      </c>
      <c r="C41" s="68">
        <f>VLOOKUP(B41,'RAW DATA (LA &amp; GENDER)'!$C$5:$I$425,7,FALSE)</f>
        <v>0.05</v>
      </c>
      <c r="D41" s="69">
        <f>VLOOKUP(B41,'RAW DATA (LA &amp; GENDER)'!$C$5:$I$425,4,FALSE)</f>
        <v>0.06</v>
      </c>
    </row>
    <row r="42" spans="2:4" x14ac:dyDescent="0.25">
      <c r="B42" s="72" t="s">
        <v>27</v>
      </c>
      <c r="C42" s="68">
        <f>VLOOKUP(B42,'RAW DATA (LA &amp; GENDER)'!$C$5:$I$425,7,FALSE)</f>
        <v>0.06</v>
      </c>
      <c r="D42" s="69">
        <f>VLOOKUP(B42,'RAW DATA (LA &amp; GENDER)'!$C$5:$I$425,4,FALSE)</f>
        <v>0.06</v>
      </c>
    </row>
    <row r="43" spans="2:4" x14ac:dyDescent="0.25">
      <c r="B43" s="72" t="s">
        <v>59</v>
      </c>
      <c r="C43" s="68">
        <f>VLOOKUP(B43,'RAW DATA (LA &amp; GENDER)'!$C$5:$I$425,7,FALSE)</f>
        <v>7.0000000000000007E-2</v>
      </c>
      <c r="D43" s="69">
        <f>VLOOKUP(B43,'RAW DATA (LA &amp; GENDER)'!$C$5:$I$425,4,FALSE)</f>
        <v>0.06</v>
      </c>
    </row>
    <row r="44" spans="2:4" x14ac:dyDescent="0.25">
      <c r="B44" s="72" t="s">
        <v>73</v>
      </c>
      <c r="C44" s="68">
        <f>VLOOKUP(B44,'RAW DATA (LA &amp; GENDER)'!$C$5:$I$425,7,FALSE)</f>
        <v>7.0000000000000007E-2</v>
      </c>
      <c r="D44" s="69">
        <f>VLOOKUP(B44,'RAW DATA (LA &amp; GENDER)'!$C$5:$I$425,4,FALSE)</f>
        <v>0.08</v>
      </c>
    </row>
    <row r="45" spans="2:4" x14ac:dyDescent="0.25">
      <c r="B45" s="72" t="s">
        <v>61</v>
      </c>
      <c r="C45" s="68">
        <f>VLOOKUP(B45,'RAW DATA (LA &amp; GENDER)'!$C$5:$I$425,7,FALSE)</f>
        <v>0.06</v>
      </c>
      <c r="D45" s="69">
        <f>VLOOKUP(B45,'RAW DATA (LA &amp; GENDER)'!$C$5:$I$425,4,FALSE)</f>
        <v>0.08</v>
      </c>
    </row>
    <row r="46" spans="2:4" x14ac:dyDescent="0.25">
      <c r="B46" s="72" t="s">
        <v>63</v>
      </c>
      <c r="C46" s="68">
        <f>VLOOKUP(B46,'RAW DATA (LA &amp; GENDER)'!$C$5:$I$425,7,FALSE)</f>
        <v>0.06</v>
      </c>
      <c r="D46" s="69">
        <f>VLOOKUP(B46,'RAW DATA (LA &amp; GENDER)'!$C$5:$I$425,4,FALSE)</f>
        <v>0.08</v>
      </c>
    </row>
    <row r="47" spans="2:4" x14ac:dyDescent="0.25">
      <c r="B47" s="72" t="s">
        <v>29</v>
      </c>
      <c r="C47" s="68">
        <f>VLOOKUP(B47,'RAW DATA (LA &amp; GENDER)'!$C$5:$I$425,7,FALSE)</f>
        <v>0.09</v>
      </c>
      <c r="D47" s="69">
        <f>VLOOKUP(B47,'RAW DATA (LA &amp; GENDER)'!$C$5:$I$425,4,FALSE)</f>
        <v>0.1</v>
      </c>
    </row>
    <row r="48" spans="2:4" ht="15.75" thickBot="1" x14ac:dyDescent="0.3">
      <c r="B48" s="73" t="s">
        <v>39</v>
      </c>
      <c r="C48" s="70">
        <f>VLOOKUP(B48,'RAW DATA (LA &amp; GENDER)'!$C$5:$I$425,7,FALSE)</f>
        <v>7.0000000000000007E-2</v>
      </c>
      <c r="D48" s="71">
        <f>VLOOKUP(B48,'RAW DATA (LA &amp; GENDER)'!$C$5:$I$425,4,FALSE)</f>
        <v>0.08</v>
      </c>
    </row>
    <row r="49" spans="2:6" ht="15.75" thickBot="1" x14ac:dyDescent="0.3"/>
    <row r="50" spans="2:6" ht="15.75" thickBot="1" x14ac:dyDescent="0.3">
      <c r="C50" s="246" t="s">
        <v>964</v>
      </c>
      <c r="D50" s="247"/>
    </row>
    <row r="51" spans="2:6" ht="15.75" thickBot="1" x14ac:dyDescent="0.3">
      <c r="C51" s="161" t="s">
        <v>148</v>
      </c>
      <c r="D51" s="162" t="s">
        <v>149</v>
      </c>
      <c r="E51" s="164" t="s">
        <v>148</v>
      </c>
      <c r="F51" s="164" t="s">
        <v>149</v>
      </c>
    </row>
    <row r="52" spans="2:6" x14ac:dyDescent="0.25">
      <c r="B52" s="160" t="s">
        <v>41</v>
      </c>
      <c r="C52" s="51">
        <f>VLOOKUP(B52,'RAW DATA (LA &amp; GENDER)'!$C$5:$I$425,5,FALSE)</f>
        <v>1800</v>
      </c>
      <c r="D52" s="52">
        <f>VLOOKUP(B52,'RAW DATA (LA &amp; GENDER)'!$C$5:$I$425,2,FALSE)</f>
        <v>2200</v>
      </c>
      <c r="E52" s="123">
        <f>C52/(SUM(C52:D52))</f>
        <v>0.45</v>
      </c>
      <c r="F52" s="123">
        <f>D52/(SUM(C52:D52))</f>
        <v>0.55000000000000004</v>
      </c>
    </row>
    <row r="53" spans="2:6" x14ac:dyDescent="0.25">
      <c r="B53" s="72" t="s">
        <v>7</v>
      </c>
      <c r="C53" s="12">
        <f>VLOOKUP(B53,'RAW DATA (LA &amp; GENDER)'!$C$5:$I$425,5,FALSE)</f>
        <v>2900</v>
      </c>
      <c r="D53" s="54">
        <f>VLOOKUP(B53,'RAW DATA (LA &amp; GENDER)'!$C$5:$I$425,2,FALSE)</f>
        <v>3500</v>
      </c>
      <c r="E53" s="123">
        <f>C53/(SUM(C53:D53))</f>
        <v>0.453125</v>
      </c>
      <c r="F53" s="123">
        <f>D53/(SUM(C53:D53))</f>
        <v>0.546875</v>
      </c>
    </row>
    <row r="54" spans="2:6" x14ac:dyDescent="0.25">
      <c r="B54" s="72" t="s">
        <v>9</v>
      </c>
      <c r="C54" s="12">
        <f>VLOOKUP(B54,'RAW DATA (LA &amp; GENDER)'!$C$5:$I$425,5,FALSE)</f>
        <v>2800</v>
      </c>
      <c r="D54" s="54">
        <f>VLOOKUP(B54,'RAW DATA (LA &amp; GENDER)'!$C$5:$I$425,2,FALSE)</f>
        <v>3100</v>
      </c>
      <c r="E54" s="123">
        <f>C54/(SUM(C54:D54))</f>
        <v>0.47457627118644069</v>
      </c>
      <c r="F54" s="123">
        <f>D54/(SUM(C54:D54))</f>
        <v>0.52542372881355937</v>
      </c>
    </row>
    <row r="55" spans="2:6" x14ac:dyDescent="0.25">
      <c r="B55" s="72" t="s">
        <v>11</v>
      </c>
      <c r="C55" s="12">
        <f>VLOOKUP(B55,'RAW DATA (LA &amp; GENDER)'!$C$5:$I$425,5,FALSE)</f>
        <v>1200</v>
      </c>
      <c r="D55" s="54">
        <f>VLOOKUP(B55,'RAW DATA (LA &amp; GENDER)'!$C$5:$I$425,2,FALSE)</f>
        <v>1600</v>
      </c>
      <c r="E55" s="123">
        <f>C55/(SUM(C55:D55))</f>
        <v>0.42857142857142855</v>
      </c>
      <c r="F55" s="123">
        <f>D55/(SUM(C55:D55))</f>
        <v>0.5714285714285714</v>
      </c>
    </row>
    <row r="56" spans="2:6" x14ac:dyDescent="0.25">
      <c r="B56" s="72" t="s">
        <v>43</v>
      </c>
      <c r="C56" s="12">
        <f>VLOOKUP(B56,'RAW DATA (LA &amp; GENDER)'!$C$5:$I$425,5,FALSE)</f>
        <v>1900</v>
      </c>
      <c r="D56" s="54">
        <f>VLOOKUP(B56,'RAW DATA (LA &amp; GENDER)'!$C$5:$I$425,2,FALSE)</f>
        <v>2000</v>
      </c>
      <c r="E56" s="123">
        <f>C56/(SUM(C56:D56))</f>
        <v>0.48717948717948717</v>
      </c>
      <c r="F56" s="123">
        <f>D56/(SUM(C56:D56))</f>
        <v>0.51282051282051277</v>
      </c>
    </row>
    <row r="57" spans="2:6" x14ac:dyDescent="0.25">
      <c r="B57" s="72" t="s">
        <v>13</v>
      </c>
      <c r="C57" s="12">
        <f>VLOOKUP(B57,'RAW DATA (LA &amp; GENDER)'!$C$5:$I$425,5,FALSE)</f>
        <v>1300</v>
      </c>
      <c r="D57" s="54">
        <f>VLOOKUP(B57,'RAW DATA (LA &amp; GENDER)'!$C$5:$I$425,2,FALSE)</f>
        <v>1600</v>
      </c>
      <c r="E57" s="123">
        <f t="shared" ref="E57:E83" si="0">C57/(SUM(C57:D57))</f>
        <v>0.44827586206896552</v>
      </c>
      <c r="F57" s="123">
        <f t="shared" ref="F57:F83" si="1">D57/(SUM(C57:D57))</f>
        <v>0.55172413793103448</v>
      </c>
    </row>
    <row r="58" spans="2:6" x14ac:dyDescent="0.25">
      <c r="B58" s="72" t="s">
        <v>15</v>
      </c>
      <c r="C58" s="12">
        <f>VLOOKUP(B58,'RAW DATA (LA &amp; GENDER)'!$C$5:$I$425,5,FALSE)</f>
        <v>2600</v>
      </c>
      <c r="D58" s="54">
        <f>VLOOKUP(B58,'RAW DATA (LA &amp; GENDER)'!$C$5:$I$425,2,FALSE)</f>
        <v>3400</v>
      </c>
      <c r="E58" s="123">
        <f t="shared" si="0"/>
        <v>0.43333333333333335</v>
      </c>
      <c r="F58" s="123">
        <f t="shared" si="1"/>
        <v>0.56666666666666665</v>
      </c>
    </row>
    <row r="59" spans="2:6" x14ac:dyDescent="0.25">
      <c r="B59" s="72" t="s">
        <v>17</v>
      </c>
      <c r="C59" s="12">
        <f>VLOOKUP(B59,'RAW DATA (LA &amp; GENDER)'!$C$5:$I$425,5,FALSE)</f>
        <v>2500</v>
      </c>
      <c r="D59" s="54">
        <f>VLOOKUP(B59,'RAW DATA (LA &amp; GENDER)'!$C$5:$I$425,2,FALSE)</f>
        <v>2900</v>
      </c>
      <c r="E59" s="123">
        <f t="shared" si="0"/>
        <v>0.46296296296296297</v>
      </c>
      <c r="F59" s="123">
        <f t="shared" si="1"/>
        <v>0.53703703703703709</v>
      </c>
    </row>
    <row r="60" spans="2:6" x14ac:dyDescent="0.25">
      <c r="B60" s="72" t="s">
        <v>45</v>
      </c>
      <c r="C60" s="12">
        <f>VLOOKUP(B60,'RAW DATA (LA &amp; GENDER)'!$C$5:$I$425,5,FALSE)</f>
        <v>2000</v>
      </c>
      <c r="D60" s="54">
        <f>VLOOKUP(B60,'RAW DATA (LA &amp; GENDER)'!$C$5:$I$425,2,FALSE)</f>
        <v>2200</v>
      </c>
      <c r="E60" s="123">
        <f t="shared" si="0"/>
        <v>0.47619047619047616</v>
      </c>
      <c r="F60" s="123">
        <f t="shared" si="1"/>
        <v>0.52380952380952384</v>
      </c>
    </row>
    <row r="61" spans="2:6" x14ac:dyDescent="0.25">
      <c r="B61" s="72" t="s">
        <v>47</v>
      </c>
      <c r="C61" s="12">
        <f>VLOOKUP(B61,'RAW DATA (LA &amp; GENDER)'!$C$5:$I$425,5,FALSE)</f>
        <v>1300</v>
      </c>
      <c r="D61" s="54">
        <f>VLOOKUP(B61,'RAW DATA (LA &amp; GENDER)'!$C$5:$I$425,2,FALSE)</f>
        <v>1600</v>
      </c>
      <c r="E61" s="123">
        <f t="shared" si="0"/>
        <v>0.44827586206896552</v>
      </c>
      <c r="F61" s="123">
        <f t="shared" si="1"/>
        <v>0.55172413793103448</v>
      </c>
    </row>
    <row r="62" spans="2:6" x14ac:dyDescent="0.25">
      <c r="B62" s="72" t="s">
        <v>31</v>
      </c>
      <c r="C62" s="12">
        <f>VLOOKUP(B62,'RAW DATA (LA &amp; GENDER)'!$C$5:$I$425,5,FALSE)</f>
        <v>1400</v>
      </c>
      <c r="D62" s="54">
        <f>VLOOKUP(B62,'RAW DATA (LA &amp; GENDER)'!$C$5:$I$425,2,FALSE)</f>
        <v>1400</v>
      </c>
      <c r="E62" s="123">
        <f t="shared" si="0"/>
        <v>0.5</v>
      </c>
      <c r="F62" s="123">
        <f t="shared" si="1"/>
        <v>0.5</v>
      </c>
    </row>
    <row r="63" spans="2:6" x14ac:dyDescent="0.25">
      <c r="B63" s="72" t="s">
        <v>19</v>
      </c>
      <c r="C63" s="12">
        <f>VLOOKUP(B63,'RAW DATA (LA &amp; GENDER)'!$C$5:$I$425,5,FALSE)</f>
        <v>2800</v>
      </c>
      <c r="D63" s="54">
        <f>VLOOKUP(B63,'RAW DATA (LA &amp; GENDER)'!$C$5:$I$425,2,FALSE)</f>
        <v>3500</v>
      </c>
      <c r="E63" s="123">
        <f t="shared" si="0"/>
        <v>0.44444444444444442</v>
      </c>
      <c r="F63" s="123">
        <f t="shared" si="1"/>
        <v>0.55555555555555558</v>
      </c>
    </row>
    <row r="64" spans="2:6" x14ac:dyDescent="0.25">
      <c r="B64" s="72" t="s">
        <v>55</v>
      </c>
      <c r="C64" s="12">
        <f>VLOOKUP(B64,'RAW DATA (LA &amp; GENDER)'!$C$5:$I$425,5,FALSE)</f>
        <v>1400</v>
      </c>
      <c r="D64" s="54">
        <f>VLOOKUP(B64,'RAW DATA (LA &amp; GENDER)'!$C$5:$I$425,2,FALSE)</f>
        <v>1500</v>
      </c>
      <c r="E64" s="123">
        <f t="shared" si="0"/>
        <v>0.48275862068965519</v>
      </c>
      <c r="F64" s="123">
        <f t="shared" si="1"/>
        <v>0.51724137931034486</v>
      </c>
    </row>
    <row r="65" spans="2:6" x14ac:dyDescent="0.25">
      <c r="B65" s="72" t="s">
        <v>49</v>
      </c>
      <c r="C65" s="12">
        <f>VLOOKUP(B65,'RAW DATA (LA &amp; GENDER)'!$C$5:$I$425,5,FALSE)</f>
        <v>1700</v>
      </c>
      <c r="D65" s="54">
        <f>VLOOKUP(B65,'RAW DATA (LA &amp; GENDER)'!$C$5:$I$425,2,FALSE)</f>
        <v>1900</v>
      </c>
      <c r="E65" s="123">
        <f t="shared" si="0"/>
        <v>0.47222222222222221</v>
      </c>
      <c r="F65" s="123">
        <f t="shared" si="1"/>
        <v>0.52777777777777779</v>
      </c>
    </row>
    <row r="66" spans="2:6" x14ac:dyDescent="0.25">
      <c r="B66" s="72" t="s">
        <v>21</v>
      </c>
      <c r="C66" s="12">
        <f>VLOOKUP(B66,'RAW DATA (LA &amp; GENDER)'!$C$5:$I$425,5,FALSE)</f>
        <v>1600</v>
      </c>
      <c r="D66" s="54">
        <f>VLOOKUP(B66,'RAW DATA (LA &amp; GENDER)'!$C$5:$I$425,2,FALSE)</f>
        <v>1900</v>
      </c>
      <c r="E66" s="123">
        <f t="shared" si="0"/>
        <v>0.45714285714285713</v>
      </c>
      <c r="F66" s="123">
        <f t="shared" si="1"/>
        <v>0.54285714285714282</v>
      </c>
    </row>
    <row r="67" spans="2:6" x14ac:dyDescent="0.25">
      <c r="B67" s="72" t="s">
        <v>33</v>
      </c>
      <c r="C67" s="12">
        <f>VLOOKUP(B67,'RAW DATA (LA &amp; GENDER)'!$C$5:$I$425,5,FALSE)</f>
        <v>1200</v>
      </c>
      <c r="D67" s="54">
        <f>VLOOKUP(B67,'RAW DATA (LA &amp; GENDER)'!$C$5:$I$425,2,FALSE)</f>
        <v>1200</v>
      </c>
      <c r="E67" s="123">
        <f t="shared" si="0"/>
        <v>0.5</v>
      </c>
      <c r="F67" s="123">
        <f t="shared" si="1"/>
        <v>0.5</v>
      </c>
    </row>
    <row r="68" spans="2:6" x14ac:dyDescent="0.25">
      <c r="B68" s="72" t="s">
        <v>35</v>
      </c>
      <c r="C68" s="12">
        <f>VLOOKUP(B68,'RAW DATA (LA &amp; GENDER)'!$C$5:$I$425,5,FALSE)</f>
        <v>1500</v>
      </c>
      <c r="D68" s="54">
        <f>VLOOKUP(B68,'RAW DATA (LA &amp; GENDER)'!$C$5:$I$425,2,FALSE)</f>
        <v>1600</v>
      </c>
      <c r="E68" s="123">
        <f t="shared" si="0"/>
        <v>0.4838709677419355</v>
      </c>
      <c r="F68" s="123">
        <f t="shared" si="1"/>
        <v>0.5161290322580645</v>
      </c>
    </row>
    <row r="69" spans="2:6" x14ac:dyDescent="0.25">
      <c r="B69" s="72" t="s">
        <v>51</v>
      </c>
      <c r="C69" s="12">
        <f>VLOOKUP(B69,'RAW DATA (LA &amp; GENDER)'!$C$5:$I$425,5,FALSE)</f>
        <v>2600</v>
      </c>
      <c r="D69" s="54">
        <f>VLOOKUP(B69,'RAW DATA (LA &amp; GENDER)'!$C$5:$I$425,2,FALSE)</f>
        <v>3000</v>
      </c>
      <c r="E69" s="123">
        <f t="shared" si="0"/>
        <v>0.4642857142857143</v>
      </c>
      <c r="F69" s="123">
        <f t="shared" si="1"/>
        <v>0.5357142857142857</v>
      </c>
    </row>
    <row r="70" spans="2:6" x14ac:dyDescent="0.25">
      <c r="B70" s="72" t="s">
        <v>23</v>
      </c>
      <c r="C70" s="12">
        <f>VLOOKUP(B70,'RAW DATA (LA &amp; GENDER)'!$C$5:$I$425,5,FALSE)</f>
        <v>1000</v>
      </c>
      <c r="D70" s="54">
        <f>VLOOKUP(B70,'RAW DATA (LA &amp; GENDER)'!$C$5:$I$425,2,FALSE)</f>
        <v>1100</v>
      </c>
      <c r="E70" s="123">
        <f t="shared" si="0"/>
        <v>0.47619047619047616</v>
      </c>
      <c r="F70" s="123">
        <f t="shared" si="1"/>
        <v>0.52380952380952384</v>
      </c>
    </row>
    <row r="71" spans="2:6" x14ac:dyDescent="0.25">
      <c r="B71" s="72" t="s">
        <v>71</v>
      </c>
      <c r="C71" s="12">
        <f>VLOOKUP(B71,'RAW DATA (LA &amp; GENDER)'!$C$5:$I$425,5,FALSE)</f>
        <v>3700</v>
      </c>
      <c r="D71" s="54">
        <f>VLOOKUP(B71,'RAW DATA (LA &amp; GENDER)'!$C$5:$I$425,2,FALSE)</f>
        <v>4100</v>
      </c>
      <c r="E71" s="123">
        <f t="shared" si="0"/>
        <v>0.47435897435897434</v>
      </c>
      <c r="F71" s="123">
        <f t="shared" si="1"/>
        <v>0.52564102564102566</v>
      </c>
    </row>
    <row r="72" spans="2:6" x14ac:dyDescent="0.25">
      <c r="B72" s="72" t="s">
        <v>25</v>
      </c>
      <c r="C72" s="12">
        <f>VLOOKUP(B72,'RAW DATA (LA &amp; GENDER)'!$C$5:$I$425,5,FALSE)</f>
        <v>1200</v>
      </c>
      <c r="D72" s="54">
        <f>VLOOKUP(B72,'RAW DATA (LA &amp; GENDER)'!$C$5:$I$425,2,FALSE)</f>
        <v>1600</v>
      </c>
      <c r="E72" s="123">
        <f t="shared" si="0"/>
        <v>0.42857142857142855</v>
      </c>
      <c r="F72" s="123">
        <f t="shared" si="1"/>
        <v>0.5714285714285714</v>
      </c>
    </row>
    <row r="73" spans="2:6" x14ac:dyDescent="0.25">
      <c r="B73" s="72" t="s">
        <v>37</v>
      </c>
      <c r="C73" s="12">
        <f>VLOOKUP(B73,'RAW DATA (LA &amp; GENDER)'!$C$5:$I$425,5,FALSE)</f>
        <v>1100</v>
      </c>
      <c r="D73" s="54">
        <f>VLOOKUP(B73,'RAW DATA (LA &amp; GENDER)'!$C$5:$I$425,2,FALSE)</f>
        <v>1300</v>
      </c>
      <c r="E73" s="123">
        <f t="shared" si="0"/>
        <v>0.45833333333333331</v>
      </c>
      <c r="F73" s="123">
        <f t="shared" si="1"/>
        <v>0.54166666666666663</v>
      </c>
    </row>
    <row r="74" spans="2:6" x14ac:dyDescent="0.25">
      <c r="B74" s="72" t="s">
        <v>53</v>
      </c>
      <c r="C74" s="12">
        <f>VLOOKUP(B74,'RAW DATA (LA &amp; GENDER)'!$C$5:$I$425,5,FALSE)</f>
        <v>1800</v>
      </c>
      <c r="D74" s="54">
        <f>VLOOKUP(B74,'RAW DATA (LA &amp; GENDER)'!$C$5:$I$425,2,FALSE)</f>
        <v>2200</v>
      </c>
      <c r="E74" s="123">
        <f t="shared" si="0"/>
        <v>0.45</v>
      </c>
      <c r="F74" s="123">
        <f t="shared" si="1"/>
        <v>0.55000000000000004</v>
      </c>
    </row>
    <row r="75" spans="2:6" x14ac:dyDescent="0.25">
      <c r="B75" s="72" t="s">
        <v>72</v>
      </c>
      <c r="C75" s="12">
        <f>VLOOKUP(B75,'RAW DATA (LA &amp; GENDER)'!$C$5:$I$425,5,FALSE)</f>
        <v>2900</v>
      </c>
      <c r="D75" s="54">
        <f>VLOOKUP(B75,'RAW DATA (LA &amp; GENDER)'!$C$5:$I$425,2,FALSE)</f>
        <v>3000</v>
      </c>
      <c r="E75" s="123">
        <f t="shared" si="0"/>
        <v>0.49152542372881358</v>
      </c>
      <c r="F75" s="123">
        <f t="shared" si="1"/>
        <v>0.50847457627118642</v>
      </c>
    </row>
    <row r="76" spans="2:6" x14ac:dyDescent="0.25">
      <c r="B76" s="72" t="s">
        <v>57</v>
      </c>
      <c r="C76" s="12">
        <f>VLOOKUP(B76,'RAW DATA (LA &amp; GENDER)'!$C$5:$I$425,5,FALSE)</f>
        <v>1700</v>
      </c>
      <c r="D76" s="54">
        <f>VLOOKUP(B76,'RAW DATA (LA &amp; GENDER)'!$C$5:$I$425,2,FALSE)</f>
        <v>1900</v>
      </c>
      <c r="E76" s="123">
        <f t="shared" si="0"/>
        <v>0.47222222222222221</v>
      </c>
      <c r="F76" s="123">
        <f t="shared" si="1"/>
        <v>0.52777777777777779</v>
      </c>
    </row>
    <row r="77" spans="2:6" x14ac:dyDescent="0.25">
      <c r="B77" s="72" t="s">
        <v>27</v>
      </c>
      <c r="C77" s="12">
        <f>VLOOKUP(B77,'RAW DATA (LA &amp; GENDER)'!$C$5:$I$425,5,FALSE)</f>
        <v>1700</v>
      </c>
      <c r="D77" s="54">
        <f>VLOOKUP(B77,'RAW DATA (LA &amp; GENDER)'!$C$5:$I$425,2,FALSE)</f>
        <v>1700</v>
      </c>
      <c r="E77" s="123">
        <f t="shared" si="0"/>
        <v>0.5</v>
      </c>
      <c r="F77" s="123">
        <f t="shared" si="1"/>
        <v>0.5</v>
      </c>
    </row>
    <row r="78" spans="2:6" x14ac:dyDescent="0.25">
      <c r="B78" s="72" t="s">
        <v>59</v>
      </c>
      <c r="C78" s="12">
        <f>VLOOKUP(B78,'RAW DATA (LA &amp; GENDER)'!$C$5:$I$425,5,FALSE)</f>
        <v>1800</v>
      </c>
      <c r="D78" s="54">
        <f>VLOOKUP(B78,'RAW DATA (LA &amp; GENDER)'!$C$5:$I$425,2,FALSE)</f>
        <v>1700</v>
      </c>
      <c r="E78" s="123">
        <f t="shared" si="0"/>
        <v>0.51428571428571423</v>
      </c>
      <c r="F78" s="123">
        <f t="shared" si="1"/>
        <v>0.48571428571428571</v>
      </c>
    </row>
    <row r="79" spans="2:6" x14ac:dyDescent="0.25">
      <c r="B79" s="72" t="s">
        <v>73</v>
      </c>
      <c r="C79" s="12">
        <f>VLOOKUP(B79,'RAW DATA (LA &amp; GENDER)'!$C$5:$I$425,5,FALSE)</f>
        <v>2900</v>
      </c>
      <c r="D79" s="54">
        <f>VLOOKUP(B79,'RAW DATA (LA &amp; GENDER)'!$C$5:$I$425,2,FALSE)</f>
        <v>3500</v>
      </c>
      <c r="E79" s="123">
        <f t="shared" si="0"/>
        <v>0.453125</v>
      </c>
      <c r="F79" s="123">
        <f t="shared" si="1"/>
        <v>0.546875</v>
      </c>
    </row>
    <row r="80" spans="2:6" x14ac:dyDescent="0.25">
      <c r="B80" s="72" t="s">
        <v>61</v>
      </c>
      <c r="C80" s="12">
        <f>VLOOKUP(B80,'RAW DATA (LA &amp; GENDER)'!$C$5:$I$425,5,FALSE)</f>
        <v>1900</v>
      </c>
      <c r="D80" s="54">
        <f>VLOOKUP(B80,'RAW DATA (LA &amp; GENDER)'!$C$5:$I$425,2,FALSE)</f>
        <v>2300</v>
      </c>
      <c r="E80" s="123">
        <f t="shared" si="0"/>
        <v>0.45238095238095238</v>
      </c>
      <c r="F80" s="123">
        <f t="shared" si="1"/>
        <v>0.54761904761904767</v>
      </c>
    </row>
    <row r="81" spans="2:6" x14ac:dyDescent="0.25">
      <c r="B81" s="72" t="s">
        <v>63</v>
      </c>
      <c r="C81" s="12">
        <f>VLOOKUP(B81,'RAW DATA (LA &amp; GENDER)'!$C$5:$I$425,5,FALSE)</f>
        <v>1600</v>
      </c>
      <c r="D81" s="54">
        <f>VLOOKUP(B81,'RAW DATA (LA &amp; GENDER)'!$C$5:$I$425,2,FALSE)</f>
        <v>2000</v>
      </c>
      <c r="E81" s="123">
        <f t="shared" si="0"/>
        <v>0.44444444444444442</v>
      </c>
      <c r="F81" s="123">
        <f t="shared" si="1"/>
        <v>0.55555555555555558</v>
      </c>
    </row>
    <row r="82" spans="2:6" x14ac:dyDescent="0.25">
      <c r="B82" s="72" t="s">
        <v>29</v>
      </c>
      <c r="C82" s="12">
        <f>VLOOKUP(B82,'RAW DATA (LA &amp; GENDER)'!$C$5:$I$425,5,FALSE)</f>
        <v>1800</v>
      </c>
      <c r="D82" s="54">
        <f>VLOOKUP(B82,'RAW DATA (LA &amp; GENDER)'!$C$5:$I$425,2,FALSE)</f>
        <v>2100</v>
      </c>
      <c r="E82" s="123">
        <f t="shared" si="0"/>
        <v>0.46153846153846156</v>
      </c>
      <c r="F82" s="123">
        <f t="shared" si="1"/>
        <v>0.53846153846153844</v>
      </c>
    </row>
    <row r="83" spans="2:6" ht="15.75" thickBot="1" x14ac:dyDescent="0.3">
      <c r="B83" s="73" t="s">
        <v>39</v>
      </c>
      <c r="C83" s="56">
        <f>VLOOKUP(B83,'RAW DATA (LA &amp; GENDER)'!$C$5:$I$425,5,FALSE)</f>
        <v>2100</v>
      </c>
      <c r="D83" s="57">
        <f>VLOOKUP(B83,'RAW DATA (LA &amp; GENDER)'!$C$5:$I$425,2,FALSE)</f>
        <v>2700</v>
      </c>
      <c r="E83" s="123">
        <f t="shared" si="0"/>
        <v>0.4375</v>
      </c>
      <c r="F83" s="123">
        <f t="shared" si="1"/>
        <v>0.5625</v>
      </c>
    </row>
    <row r="84" spans="2:6" ht="15.75" thickBot="1" x14ac:dyDescent="0.3"/>
    <row r="85" spans="2:6" ht="15.75" thickBot="1" x14ac:dyDescent="0.3">
      <c r="C85" s="246" t="s">
        <v>966</v>
      </c>
      <c r="D85" s="247"/>
    </row>
    <row r="86" spans="2:6" ht="15.75" thickBot="1" x14ac:dyDescent="0.3">
      <c r="C86" s="161" t="s">
        <v>148</v>
      </c>
      <c r="D86" s="162" t="s">
        <v>149</v>
      </c>
    </row>
    <row r="87" spans="2:6" x14ac:dyDescent="0.25">
      <c r="B87" s="160" t="s">
        <v>41</v>
      </c>
      <c r="C87" s="51">
        <f>VLOOKUP(B87,'RAW DATA (LA &amp; GENDER)'!$C$5:$I$425,6,FALSE)</f>
        <v>29300</v>
      </c>
      <c r="D87" s="52">
        <f>VLOOKUP(B87,'RAW DATA (LA &amp; GENDER)'!$C$5:$I$425,3,FALSE)</f>
        <v>30500</v>
      </c>
    </row>
    <row r="88" spans="2:6" x14ac:dyDescent="0.25">
      <c r="B88" s="72" t="s">
        <v>7</v>
      </c>
      <c r="C88" s="12">
        <f>VLOOKUP(B88,'RAW DATA (LA &amp; GENDER)'!$C$5:$I$425,6,FALSE)</f>
        <v>42900</v>
      </c>
      <c r="D88" s="54">
        <f>VLOOKUP(B88,'RAW DATA (LA &amp; GENDER)'!$C$5:$I$425,3,FALSE)</f>
        <v>44400</v>
      </c>
    </row>
    <row r="89" spans="2:6" x14ac:dyDescent="0.25">
      <c r="B89" s="72" t="s">
        <v>9</v>
      </c>
      <c r="C89" s="12">
        <f>VLOOKUP(B89,'RAW DATA (LA &amp; GENDER)'!$C$5:$I$425,6,FALSE)</f>
        <v>35000</v>
      </c>
      <c r="D89" s="54">
        <f>VLOOKUP(B89,'RAW DATA (LA &amp; GENDER)'!$C$5:$I$425,3,FALSE)</f>
        <v>36000</v>
      </c>
    </row>
    <row r="90" spans="2:6" x14ac:dyDescent="0.25">
      <c r="B90" s="72" t="s">
        <v>11</v>
      </c>
      <c r="C90" s="12">
        <f>VLOOKUP(B90,'RAW DATA (LA &amp; GENDER)'!$C$5:$I$425,6,FALSE)</f>
        <v>17600</v>
      </c>
      <c r="D90" s="54">
        <f>VLOOKUP(B90,'RAW DATA (LA &amp; GENDER)'!$C$5:$I$425,3,FALSE)</f>
        <v>18500</v>
      </c>
    </row>
    <row r="91" spans="2:6" x14ac:dyDescent="0.25">
      <c r="B91" s="72" t="s">
        <v>43</v>
      </c>
      <c r="C91" s="12">
        <f>VLOOKUP(B91,'RAW DATA (LA &amp; GENDER)'!$C$5:$I$425,6,FALSE)</f>
        <v>29700</v>
      </c>
      <c r="D91" s="54">
        <f>VLOOKUP(B91,'RAW DATA (LA &amp; GENDER)'!$C$5:$I$425,3,FALSE)</f>
        <v>32200</v>
      </c>
    </row>
    <row r="92" spans="2:6" x14ac:dyDescent="0.25">
      <c r="B92" s="72" t="s">
        <v>13</v>
      </c>
      <c r="C92" s="12">
        <f>VLOOKUP(B92,'RAW DATA (LA &amp; GENDER)'!$C$5:$I$425,6,FALSE)</f>
        <v>18500</v>
      </c>
      <c r="D92" s="54">
        <f>VLOOKUP(B92,'RAW DATA (LA &amp; GENDER)'!$C$5:$I$425,3,FALSE)</f>
        <v>19700</v>
      </c>
    </row>
    <row r="93" spans="2:6" x14ac:dyDescent="0.25">
      <c r="B93" s="72" t="s">
        <v>15</v>
      </c>
      <c r="C93" s="12">
        <f>VLOOKUP(B93,'RAW DATA (LA &amp; GENDER)'!$C$5:$I$425,6,FALSE)</f>
        <v>42300</v>
      </c>
      <c r="D93" s="54">
        <f>VLOOKUP(B93,'RAW DATA (LA &amp; GENDER)'!$C$5:$I$425,3,FALSE)</f>
        <v>43900</v>
      </c>
    </row>
    <row r="94" spans="2:6" x14ac:dyDescent="0.25">
      <c r="B94" s="72" t="s">
        <v>17</v>
      </c>
      <c r="C94" s="12">
        <f>VLOOKUP(B94,'RAW DATA (LA &amp; GENDER)'!$C$5:$I$425,6,FALSE)</f>
        <v>43200</v>
      </c>
      <c r="D94" s="54">
        <f>VLOOKUP(B94,'RAW DATA (LA &amp; GENDER)'!$C$5:$I$425,3,FALSE)</f>
        <v>45400</v>
      </c>
    </row>
    <row r="95" spans="2:6" x14ac:dyDescent="0.25">
      <c r="B95" s="72" t="s">
        <v>45</v>
      </c>
      <c r="C95" s="12">
        <f>VLOOKUP(B95,'RAW DATA (LA &amp; GENDER)'!$C$5:$I$425,6,FALSE)</f>
        <v>26800</v>
      </c>
      <c r="D95" s="54">
        <f>VLOOKUP(B95,'RAW DATA (LA &amp; GENDER)'!$C$5:$I$425,3,FALSE)</f>
        <v>28700</v>
      </c>
    </row>
    <row r="96" spans="2:6" x14ac:dyDescent="0.25">
      <c r="B96" s="72" t="s">
        <v>47</v>
      </c>
      <c r="C96" s="12">
        <f>VLOOKUP(B96,'RAW DATA (LA &amp; GENDER)'!$C$5:$I$425,6,FALSE)</f>
        <v>22600</v>
      </c>
      <c r="D96" s="54">
        <f>VLOOKUP(B96,'RAW DATA (LA &amp; GENDER)'!$C$5:$I$425,3,FALSE)</f>
        <v>23700</v>
      </c>
    </row>
    <row r="97" spans="2:4" x14ac:dyDescent="0.25">
      <c r="B97" s="72" t="s">
        <v>31</v>
      </c>
      <c r="C97" s="12">
        <f>VLOOKUP(B97,'RAW DATA (LA &amp; GENDER)'!$C$5:$I$425,6,FALSE)</f>
        <v>20000</v>
      </c>
      <c r="D97" s="54">
        <f>VLOOKUP(B97,'RAW DATA (LA &amp; GENDER)'!$C$5:$I$425,3,FALSE)</f>
        <v>22100</v>
      </c>
    </row>
    <row r="98" spans="2:4" x14ac:dyDescent="0.25">
      <c r="B98" s="72" t="s">
        <v>19</v>
      </c>
      <c r="C98" s="12">
        <f>VLOOKUP(B98,'RAW DATA (LA &amp; GENDER)'!$C$5:$I$425,6,FALSE)</f>
        <v>29200</v>
      </c>
      <c r="D98" s="54">
        <f>VLOOKUP(B98,'RAW DATA (LA &amp; GENDER)'!$C$5:$I$425,3,FALSE)</f>
        <v>32300</v>
      </c>
    </row>
    <row r="99" spans="2:4" x14ac:dyDescent="0.25">
      <c r="B99" s="72" t="s">
        <v>55</v>
      </c>
      <c r="C99" s="12">
        <f>VLOOKUP(B99,'RAW DATA (LA &amp; GENDER)'!$C$5:$I$425,6,FALSE)</f>
        <v>21500</v>
      </c>
      <c r="D99" s="54">
        <f>VLOOKUP(B99,'RAW DATA (LA &amp; GENDER)'!$C$5:$I$425,3,FALSE)</f>
        <v>22800</v>
      </c>
    </row>
    <row r="100" spans="2:4" x14ac:dyDescent="0.25">
      <c r="B100" s="72" t="s">
        <v>49</v>
      </c>
      <c r="C100" s="12">
        <f>VLOOKUP(B100,'RAW DATA (LA &amp; GENDER)'!$C$5:$I$425,6,FALSE)</f>
        <v>23900</v>
      </c>
      <c r="D100" s="54">
        <f>VLOOKUP(B100,'RAW DATA (LA &amp; GENDER)'!$C$5:$I$425,3,FALSE)</f>
        <v>25100</v>
      </c>
    </row>
    <row r="101" spans="2:4" x14ac:dyDescent="0.25">
      <c r="B101" s="72" t="s">
        <v>21</v>
      </c>
      <c r="C101" s="12">
        <f>VLOOKUP(B101,'RAW DATA (LA &amp; GENDER)'!$C$5:$I$425,6,FALSE)</f>
        <v>22600</v>
      </c>
      <c r="D101" s="54">
        <f>VLOOKUP(B101,'RAW DATA (LA &amp; GENDER)'!$C$5:$I$425,3,FALSE)</f>
        <v>23700</v>
      </c>
    </row>
    <row r="102" spans="2:4" x14ac:dyDescent="0.25">
      <c r="B102" s="72" t="s">
        <v>33</v>
      </c>
      <c r="C102" s="12">
        <f>VLOOKUP(B102,'RAW DATA (LA &amp; GENDER)'!$C$5:$I$425,6,FALSE)</f>
        <v>17400</v>
      </c>
      <c r="D102" s="54">
        <f>VLOOKUP(B102,'RAW DATA (LA &amp; GENDER)'!$C$5:$I$425,3,FALSE)</f>
        <v>19700</v>
      </c>
    </row>
    <row r="103" spans="2:4" x14ac:dyDescent="0.25">
      <c r="B103" s="72" t="s">
        <v>35</v>
      </c>
      <c r="C103" s="12">
        <f>VLOOKUP(B103,'RAW DATA (LA &amp; GENDER)'!$C$5:$I$425,6,FALSE)</f>
        <v>19400</v>
      </c>
      <c r="D103" s="54">
        <f>VLOOKUP(B103,'RAW DATA (LA &amp; GENDER)'!$C$5:$I$425,3,FALSE)</f>
        <v>21200</v>
      </c>
    </row>
    <row r="104" spans="2:4" x14ac:dyDescent="0.25">
      <c r="B104" s="72" t="s">
        <v>51</v>
      </c>
      <c r="C104" s="12">
        <f>VLOOKUP(B104,'RAW DATA (LA &amp; GENDER)'!$C$5:$I$425,6,FALSE)</f>
        <v>40100</v>
      </c>
      <c r="D104" s="54">
        <f>VLOOKUP(B104,'RAW DATA (LA &amp; GENDER)'!$C$5:$I$425,3,FALSE)</f>
        <v>40500</v>
      </c>
    </row>
    <row r="105" spans="2:4" x14ac:dyDescent="0.25">
      <c r="B105" s="72" t="s">
        <v>23</v>
      </c>
      <c r="C105" s="12">
        <f>VLOOKUP(B105,'RAW DATA (LA &amp; GENDER)'!$C$5:$I$425,6,FALSE)</f>
        <v>13800</v>
      </c>
      <c r="D105" s="54">
        <f>VLOOKUP(B105,'RAW DATA (LA &amp; GENDER)'!$C$5:$I$425,3,FALSE)</f>
        <v>14200</v>
      </c>
    </row>
    <row r="106" spans="2:4" x14ac:dyDescent="0.25">
      <c r="B106" s="72" t="s">
        <v>71</v>
      </c>
      <c r="C106" s="12">
        <f>VLOOKUP(B106,'RAW DATA (LA &amp; GENDER)'!$C$5:$I$425,6,FALSE)</f>
        <v>62300</v>
      </c>
      <c r="D106" s="54">
        <f>VLOOKUP(B106,'RAW DATA (LA &amp; GENDER)'!$C$5:$I$425,3,FALSE)</f>
        <v>64900</v>
      </c>
    </row>
    <row r="107" spans="2:4" x14ac:dyDescent="0.25">
      <c r="B107" s="72" t="s">
        <v>25</v>
      </c>
      <c r="C107" s="12">
        <f>VLOOKUP(B107,'RAW DATA (LA &amp; GENDER)'!$C$5:$I$425,6,FALSE)</f>
        <v>18300</v>
      </c>
      <c r="D107" s="54">
        <f>VLOOKUP(B107,'RAW DATA (LA &amp; GENDER)'!$C$5:$I$425,3,FALSE)</f>
        <v>19500</v>
      </c>
    </row>
    <row r="108" spans="2:4" x14ac:dyDescent="0.25">
      <c r="B108" s="72" t="s">
        <v>37</v>
      </c>
      <c r="C108" s="12">
        <f>VLOOKUP(B108,'RAW DATA (LA &amp; GENDER)'!$C$5:$I$425,6,FALSE)</f>
        <v>15700</v>
      </c>
      <c r="D108" s="54">
        <f>VLOOKUP(B108,'RAW DATA (LA &amp; GENDER)'!$C$5:$I$425,3,FALSE)</f>
        <v>17600</v>
      </c>
    </row>
    <row r="109" spans="2:4" x14ac:dyDescent="0.25">
      <c r="B109" s="72" t="s">
        <v>53</v>
      </c>
      <c r="C109" s="12">
        <f>VLOOKUP(B109,'RAW DATA (LA &amp; GENDER)'!$C$5:$I$425,6,FALSE)</f>
        <v>25200</v>
      </c>
      <c r="D109" s="54">
        <f>VLOOKUP(B109,'RAW DATA (LA &amp; GENDER)'!$C$5:$I$425,3,FALSE)</f>
        <v>26300</v>
      </c>
    </row>
    <row r="110" spans="2:4" x14ac:dyDescent="0.25">
      <c r="B110" s="72" t="s">
        <v>72</v>
      </c>
      <c r="C110" s="12">
        <f>VLOOKUP(B110,'RAW DATA (LA &amp; GENDER)'!$C$5:$I$425,6,FALSE)</f>
        <v>38900</v>
      </c>
      <c r="D110" s="54">
        <f>VLOOKUP(B110,'RAW DATA (LA &amp; GENDER)'!$C$5:$I$425,3,FALSE)</f>
        <v>40600</v>
      </c>
    </row>
    <row r="111" spans="2:4" x14ac:dyDescent="0.25">
      <c r="B111" s="72" t="s">
        <v>57</v>
      </c>
      <c r="C111" s="12">
        <f>VLOOKUP(B111,'RAW DATA (LA &amp; GENDER)'!$C$5:$I$425,6,FALSE)</f>
        <v>32400</v>
      </c>
      <c r="D111" s="54">
        <f>VLOOKUP(B111,'RAW DATA (LA &amp; GENDER)'!$C$5:$I$425,3,FALSE)</f>
        <v>32100</v>
      </c>
    </row>
    <row r="112" spans="2:4" x14ac:dyDescent="0.25">
      <c r="B112" s="72" t="s">
        <v>27</v>
      </c>
      <c r="C112" s="12">
        <f>VLOOKUP(B112,'RAW DATA (LA &amp; GENDER)'!$C$5:$I$425,6,FALSE)</f>
        <v>26200</v>
      </c>
      <c r="D112" s="54">
        <f>VLOOKUP(B112,'RAW DATA (LA &amp; GENDER)'!$C$5:$I$425,3,FALSE)</f>
        <v>28100</v>
      </c>
    </row>
    <row r="113" spans="2:4" x14ac:dyDescent="0.25">
      <c r="B113" s="72" t="s">
        <v>59</v>
      </c>
      <c r="C113" s="12">
        <f>VLOOKUP(B113,'RAW DATA (LA &amp; GENDER)'!$C$5:$I$425,6,FALSE)</f>
        <v>25900</v>
      </c>
      <c r="D113" s="54">
        <f>VLOOKUP(B113,'RAW DATA (LA &amp; GENDER)'!$C$5:$I$425,3,FALSE)</f>
        <v>28900</v>
      </c>
    </row>
    <row r="114" spans="2:4" x14ac:dyDescent="0.25">
      <c r="B114" s="72" t="s">
        <v>73</v>
      </c>
      <c r="C114" s="12">
        <f>VLOOKUP(B114,'RAW DATA (LA &amp; GENDER)'!$C$5:$I$425,6,FALSE)</f>
        <v>41700</v>
      </c>
      <c r="D114" s="54">
        <f>VLOOKUP(B114,'RAW DATA (LA &amp; GENDER)'!$C$5:$I$425,3,FALSE)</f>
        <v>43400</v>
      </c>
    </row>
    <row r="115" spans="2:4" x14ac:dyDescent="0.25">
      <c r="B115" s="72" t="s">
        <v>61</v>
      </c>
      <c r="C115" s="12">
        <f>VLOOKUP(B115,'RAW DATA (LA &amp; GENDER)'!$C$5:$I$425,6,FALSE)</f>
        <v>29500</v>
      </c>
      <c r="D115" s="54">
        <f>VLOOKUP(B115,'RAW DATA (LA &amp; GENDER)'!$C$5:$I$425,3,FALSE)</f>
        <v>30900</v>
      </c>
    </row>
    <row r="116" spans="2:4" x14ac:dyDescent="0.25">
      <c r="B116" s="72" t="s">
        <v>63</v>
      </c>
      <c r="C116" s="12">
        <f>VLOOKUP(B116,'RAW DATA (LA &amp; GENDER)'!$C$5:$I$425,6,FALSE)</f>
        <v>25100</v>
      </c>
      <c r="D116" s="54">
        <f>VLOOKUP(B116,'RAW DATA (LA &amp; GENDER)'!$C$5:$I$425,3,FALSE)</f>
        <v>25900</v>
      </c>
    </row>
    <row r="117" spans="2:4" x14ac:dyDescent="0.25">
      <c r="B117" s="72" t="s">
        <v>29</v>
      </c>
      <c r="C117" s="12">
        <f>VLOOKUP(B117,'RAW DATA (LA &amp; GENDER)'!$C$5:$I$425,6,FALSE)</f>
        <v>20400</v>
      </c>
      <c r="D117" s="54">
        <f>VLOOKUP(B117,'RAW DATA (LA &amp; GENDER)'!$C$5:$I$425,3,FALSE)</f>
        <v>21100</v>
      </c>
    </row>
    <row r="118" spans="2:4" ht="15.75" thickBot="1" x14ac:dyDescent="0.3">
      <c r="B118" s="73" t="s">
        <v>39</v>
      </c>
      <c r="C118" s="56">
        <f>VLOOKUP(B118,'RAW DATA (LA &amp; GENDER)'!$C$5:$I$425,6,FALSE)</f>
        <v>31100</v>
      </c>
      <c r="D118" s="57">
        <f>VLOOKUP(B118,'RAW DATA (LA &amp; GENDER)'!$C$5:$I$425,3,FALSE)</f>
        <v>34000</v>
      </c>
    </row>
  </sheetData>
  <sortState xmlns:xlrd2="http://schemas.microsoft.com/office/spreadsheetml/2017/richdata2" ref="B17:B48">
    <sortCondition ref="B17"/>
  </sortState>
  <mergeCells count="4">
    <mergeCell ref="C15:D15"/>
    <mergeCell ref="C50:D50"/>
    <mergeCell ref="C85:D85"/>
    <mergeCell ref="D9:D10"/>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34A7656483B74FB66C73ECEA17E281" ma:contentTypeVersion="13" ma:contentTypeDescription="Create a new document." ma:contentTypeScope="" ma:versionID="5af33d1625b1c5d56ee430dd08be06dd">
  <xsd:schema xmlns:xsd="http://www.w3.org/2001/XMLSchema" xmlns:xs="http://www.w3.org/2001/XMLSchema" xmlns:p="http://schemas.microsoft.com/office/2006/metadata/properties" xmlns:ns2="a9f12287-5f74-4593-92c9-e973669b9a71" xmlns:ns3="6140e513-9c0e-4e73-9b29-9e780522eb94" targetNamespace="http://schemas.microsoft.com/office/2006/metadata/properties" ma:root="true" ma:fieldsID="7da424cf552e56abf560e00bc164e3bd" ns2:_="" ns3:_="">
    <xsd:import namespace="a9f12287-5f74-4593-92c9-e973669b9a71"/>
    <xsd:import namespace="6140e513-9c0e-4e73-9b29-9e780522eb9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Location"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f12287-5f74-4593-92c9-e973669b9a7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_Flow_SignoffStatus" ma:index="20" nillable="true" ma:displayName="Sign-off status" ma:internalName="Sign_x002d_off_x0020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140e513-9c0e-4e73-9b29-9e780522eb94"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a9f12287-5f74-4593-92c9-e973669b9a71" xsi:nil="true"/>
  </documentManagement>
</p:properties>
</file>

<file path=customXml/itemProps1.xml><?xml version="1.0" encoding="utf-8"?>
<ds:datastoreItem xmlns:ds="http://schemas.openxmlformats.org/officeDocument/2006/customXml" ds:itemID="{480C56DA-8BC2-4F3C-A724-BB1107BD815E}"/>
</file>

<file path=customXml/itemProps2.xml><?xml version="1.0" encoding="utf-8"?>
<ds:datastoreItem xmlns:ds="http://schemas.openxmlformats.org/officeDocument/2006/customXml" ds:itemID="{B86842C0-6C93-4E05-93C4-C2F7EA231B13}"/>
</file>

<file path=customXml/itemProps3.xml><?xml version="1.0" encoding="utf-8"?>
<ds:datastoreItem xmlns:ds="http://schemas.openxmlformats.org/officeDocument/2006/customXml" ds:itemID="{33AF68E5-9BF9-4872-BC87-10C006A4355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NOTES</vt:lpstr>
      <vt:lpstr>NARRATIVE</vt:lpstr>
      <vt:lpstr>RAW DATA (ALL)</vt:lpstr>
      <vt:lpstr>RAW DATA (LA &amp; GENDER)</vt:lpstr>
      <vt:lpstr>RAW DATA (AGE &amp; GENDER)</vt:lpstr>
      <vt:lpstr>PIVOTS</vt:lpstr>
      <vt:lpstr>CHARTS (LOCAL AUTHORITY)</vt:lpstr>
      <vt:lpstr>CHARTS (AGE &amp; GENDER-NATIONAL)</vt:lpstr>
      <vt:lpstr>CHARTS (AGE &amp; GENDER -DISTRICT)</vt:lpstr>
      <vt:lpstr>CHARTS (SECTOR - NATIONAL)</vt:lpstr>
      <vt:lpstr>EMPLOYED (SELEP by SECTOR)</vt:lpstr>
      <vt:lpstr>CHARTS (SECTOR - DISTRICTS)</vt:lpstr>
    </vt:vector>
  </TitlesOfParts>
  <Company>Essex County Council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 Jones, Data Intelligence Insight Officer</dc:creator>
  <cp:lastModifiedBy>Mark Jones, Data Intelligence Insight Officer</cp:lastModifiedBy>
  <dcterms:created xsi:type="dcterms:W3CDTF">2020-07-09T15:14:36Z</dcterms:created>
  <dcterms:modified xsi:type="dcterms:W3CDTF">2020-12-22T16:04:30Z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9d8be9e-c8d9-4b9c-bd40-2c27cc7ea2e6_Enabled">
    <vt:lpwstr>true</vt:lpwstr>
  </property>
  <property fmtid="{D5CDD505-2E9C-101B-9397-08002B2CF9AE}" pid="3" name="MSIP_Label_39d8be9e-c8d9-4b9c-bd40-2c27cc7ea2e6_SetDate">
    <vt:lpwstr>2020-07-09T15:16:05Z</vt:lpwstr>
  </property>
  <property fmtid="{D5CDD505-2E9C-101B-9397-08002B2CF9AE}" pid="4" name="MSIP_Label_39d8be9e-c8d9-4b9c-bd40-2c27cc7ea2e6_Method">
    <vt:lpwstr>Standard</vt:lpwstr>
  </property>
  <property fmtid="{D5CDD505-2E9C-101B-9397-08002B2CF9AE}" pid="5" name="MSIP_Label_39d8be9e-c8d9-4b9c-bd40-2c27cc7ea2e6_Name">
    <vt:lpwstr>39d8be9e-c8d9-4b9c-bd40-2c27cc7ea2e6</vt:lpwstr>
  </property>
  <property fmtid="{D5CDD505-2E9C-101B-9397-08002B2CF9AE}" pid="6" name="MSIP_Label_39d8be9e-c8d9-4b9c-bd40-2c27cc7ea2e6_SiteId">
    <vt:lpwstr>a8b4324f-155c-4215-a0f1-7ed8cc9a992f</vt:lpwstr>
  </property>
  <property fmtid="{D5CDD505-2E9C-101B-9397-08002B2CF9AE}" pid="7" name="MSIP_Label_39d8be9e-c8d9-4b9c-bd40-2c27cc7ea2e6_ActionId">
    <vt:lpwstr>75a6bff6-21a1-423e-bda6-0000e018c91b</vt:lpwstr>
  </property>
  <property fmtid="{D5CDD505-2E9C-101B-9397-08002B2CF9AE}" pid="8" name="MSIP_Label_39d8be9e-c8d9-4b9c-bd40-2c27cc7ea2e6_ContentBits">
    <vt:lpwstr>0</vt:lpwstr>
  </property>
  <property fmtid="{D5CDD505-2E9C-101B-9397-08002B2CF9AE}" pid="9" name="ContentTypeId">
    <vt:lpwstr>0x010100BB34A7656483B74FB66C73ECEA17E281</vt:lpwstr>
  </property>
</Properties>
</file>